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chivos varios\PRESUPUESTO 2015\"/>
    </mc:Choice>
  </mc:AlternateContent>
  <bookViews>
    <workbookView xWindow="240" yWindow="450" windowWidth="15120" windowHeight="7695" firstSheet="19" activeTab="29"/>
  </bookViews>
  <sheets>
    <sheet name="Concejo" sheetId="19" r:id="rId1"/>
    <sheet name="Despacho" sheetId="20" r:id="rId2"/>
    <sheet name="Sindicatura" sheetId="17" r:id="rId3"/>
    <sheet name="Secretaria" sheetId="15" r:id="rId4"/>
    <sheet name="Juridico" sheetId="2" r:id="rId5"/>
    <sheet name="Gerencia" sheetId="21" r:id="rId6"/>
    <sheet name="Auditoria" sheetId="16" r:id="rId7"/>
    <sheet name="R.H" sheetId="22" r:id="rId8"/>
    <sheet name="Conta" sheetId="3" r:id="rId9"/>
    <sheet name="Tesoreria" sheetId="5" r:id="rId10"/>
    <sheet name="Presupuesto" sheetId="14" r:id="rId11"/>
    <sheet name="UATM" sheetId="23" r:id="rId12"/>
    <sheet name="UACI" sheetId="6" r:id="rId13"/>
    <sheet name="Mercado" sheetId="24" r:id="rId14"/>
    <sheet name="Registro" sheetId="7" r:id="rId15"/>
    <sheet name="Distrito" sheetId="26" r:id="rId16"/>
    <sheet name="Rastro" sheetId="25" r:id="rId17"/>
    <sheet name="Proyectos" sheetId="33" r:id="rId18"/>
    <sheet name="Acceso" sheetId="27" r:id="rId19"/>
    <sheet name="Informatica" sheetId="8" r:id="rId20"/>
    <sheet name="comunicaciones" sheetId="28" r:id="rId21"/>
    <sheet name="CAM" sheetId="29" r:id="rId22"/>
    <sheet name="convivencia" sheetId="13" r:id="rId23"/>
    <sheet name="S.G" sheetId="31" r:id="rId24"/>
    <sheet name="Medio Ambiente" sheetId="9" r:id="rId25"/>
    <sheet name="G.Riesgos" sheetId="32" r:id="rId26"/>
    <sheet name="EMPRE" sheetId="10" r:id="rId27"/>
    <sheet name="PROMO" sheetId="11" r:id="rId28"/>
    <sheet name="U MUJER" sheetId="12" r:id="rId29"/>
    <sheet name="PRESTAMO" sheetId="46" r:id="rId30"/>
  </sheets>
  <externalReferences>
    <externalReference r:id="rId31"/>
    <externalReference r:id="rId32"/>
  </externalReferences>
  <definedNames>
    <definedName name="_xlnm.Print_Area" localSheetId="6">Auditoria!$A$1:$F$40</definedName>
    <definedName name="BASEDATOS" localSheetId="18">#REF!</definedName>
    <definedName name="BASEDATOS" localSheetId="21">#REF!</definedName>
    <definedName name="BASEDATOS" localSheetId="20">#REF!</definedName>
    <definedName name="BASEDATOS" localSheetId="0">#REF!</definedName>
    <definedName name="BASEDATOS" localSheetId="8">#REF!</definedName>
    <definedName name="BASEDATOS" localSheetId="22">#REF!</definedName>
    <definedName name="BASEDATOS" localSheetId="1">#REF!</definedName>
    <definedName name="BASEDATOS" localSheetId="15">#REF!</definedName>
    <definedName name="BASEDATOS" localSheetId="26">#REF!</definedName>
    <definedName name="BASEDATOS" localSheetId="25">#REF!</definedName>
    <definedName name="BASEDATOS" localSheetId="5">#REF!</definedName>
    <definedName name="BASEDATOS" localSheetId="19">#REF!</definedName>
    <definedName name="BASEDATOS" localSheetId="24">#REF!</definedName>
    <definedName name="BASEDATOS" localSheetId="13">#REF!</definedName>
    <definedName name="BASEDATOS" localSheetId="29">#REF!</definedName>
    <definedName name="BASEDATOS" localSheetId="10">#REF!</definedName>
    <definedName name="BASEDATOS" localSheetId="27">#REF!</definedName>
    <definedName name="BASEDATOS" localSheetId="17">#REF!</definedName>
    <definedName name="BASEDATOS" localSheetId="7">#REF!</definedName>
    <definedName name="BASEDATOS" localSheetId="16">#REF!</definedName>
    <definedName name="BASEDATOS" localSheetId="14">#REF!</definedName>
    <definedName name="BASEDATOS" localSheetId="23">#REF!</definedName>
    <definedName name="BASEDATOS" localSheetId="3">#REF!</definedName>
    <definedName name="BASEDATOS" localSheetId="2">#REF!</definedName>
    <definedName name="BASEDATOS" localSheetId="9">#REF!</definedName>
    <definedName name="BASEDATOS" localSheetId="28">#REF!</definedName>
    <definedName name="BASEDATOS" localSheetId="12">#REF!</definedName>
    <definedName name="BASEDATOS" localSheetId="11">#REF!</definedName>
    <definedName name="BASEDATOS">#REF!</definedName>
    <definedName name="_xlnm.Criteria" localSheetId="18">#REF!</definedName>
    <definedName name="_xlnm.Criteria" localSheetId="21">#REF!</definedName>
    <definedName name="_xlnm.Criteria" localSheetId="20">#REF!</definedName>
    <definedName name="_xlnm.Criteria" localSheetId="0">#REF!</definedName>
    <definedName name="_xlnm.Criteria" localSheetId="8">#REF!</definedName>
    <definedName name="_xlnm.Criteria" localSheetId="22">#REF!</definedName>
    <definedName name="_xlnm.Criteria" localSheetId="1">#REF!</definedName>
    <definedName name="_xlnm.Criteria" localSheetId="15">#REF!</definedName>
    <definedName name="_xlnm.Criteria" localSheetId="26">#REF!</definedName>
    <definedName name="_xlnm.Criteria" localSheetId="25">#REF!</definedName>
    <definedName name="_xlnm.Criteria" localSheetId="5">#REF!</definedName>
    <definedName name="_xlnm.Criteria" localSheetId="19">#REF!</definedName>
    <definedName name="_xlnm.Criteria" localSheetId="24">#REF!</definedName>
    <definedName name="_xlnm.Criteria" localSheetId="13">#REF!</definedName>
    <definedName name="_xlnm.Criteria" localSheetId="29">#REF!</definedName>
    <definedName name="_xlnm.Criteria" localSheetId="10">#REF!</definedName>
    <definedName name="_xlnm.Criteria" localSheetId="27">#REF!</definedName>
    <definedName name="_xlnm.Criteria" localSheetId="17">#REF!</definedName>
    <definedName name="_xlnm.Criteria" localSheetId="7">#REF!</definedName>
    <definedName name="_xlnm.Criteria" localSheetId="16">#REF!</definedName>
    <definedName name="_xlnm.Criteria" localSheetId="14">#REF!</definedName>
    <definedName name="_xlnm.Criteria" localSheetId="23">#REF!</definedName>
    <definedName name="_xlnm.Criteria" localSheetId="3">#REF!</definedName>
    <definedName name="_xlnm.Criteria" localSheetId="2">#REF!</definedName>
    <definedName name="_xlnm.Criteria" localSheetId="9">#REF!</definedName>
    <definedName name="_xlnm.Criteria" localSheetId="28">#REF!</definedName>
    <definedName name="_xlnm.Criteria" localSheetId="12">#REF!</definedName>
    <definedName name="_xlnm.Criteria" localSheetId="11">#REF!</definedName>
    <definedName name="_xlnm.Criteria">#REF!</definedName>
    <definedName name="EXTRAER" localSheetId="18">#REF!</definedName>
    <definedName name="EXTRAER" localSheetId="21">#REF!</definedName>
    <definedName name="EXTRAER" localSheetId="20">#REF!</definedName>
    <definedName name="EXTRAER" localSheetId="0">#REF!</definedName>
    <definedName name="EXTRAER" localSheetId="8">#REF!</definedName>
    <definedName name="EXTRAER" localSheetId="22">#REF!</definedName>
    <definedName name="EXTRAER" localSheetId="1">#REF!</definedName>
    <definedName name="EXTRAER" localSheetId="15">#REF!</definedName>
    <definedName name="EXTRAER" localSheetId="26">#REF!</definedName>
    <definedName name="EXTRAER" localSheetId="25">#REF!</definedName>
    <definedName name="EXTRAER" localSheetId="5">#REF!</definedName>
    <definedName name="EXTRAER" localSheetId="19">#REF!</definedName>
    <definedName name="EXTRAER" localSheetId="24">#REF!</definedName>
    <definedName name="EXTRAER" localSheetId="13">#REF!</definedName>
    <definedName name="EXTRAER" localSheetId="29">#REF!</definedName>
    <definedName name="EXTRAER" localSheetId="10">#REF!</definedName>
    <definedName name="EXTRAER" localSheetId="27">#REF!</definedName>
    <definedName name="EXTRAER" localSheetId="17">#REF!</definedName>
    <definedName name="EXTRAER" localSheetId="7">#REF!</definedName>
    <definedName name="EXTRAER" localSheetId="16">#REF!</definedName>
    <definedName name="EXTRAER" localSheetId="14">#REF!</definedName>
    <definedName name="EXTRAER" localSheetId="23">#REF!</definedName>
    <definedName name="EXTRAER" localSheetId="3">#REF!</definedName>
    <definedName name="EXTRAER" localSheetId="2">#REF!</definedName>
    <definedName name="EXTRAER" localSheetId="9">#REF!</definedName>
    <definedName name="EXTRAER" localSheetId="28">#REF!</definedName>
    <definedName name="EXTRAER" localSheetId="12">#REF!</definedName>
    <definedName name="EXTRAER" localSheetId="11">#REF!</definedName>
    <definedName name="EXTRAER">#REF!</definedName>
    <definedName name="_xlnm.Print_Titles" localSheetId="6">Auditoria!$1:$9</definedName>
  </definedNames>
  <calcPr calcId="152511"/>
</workbook>
</file>

<file path=xl/calcChain.xml><?xml version="1.0" encoding="utf-8"?>
<calcChain xmlns="http://schemas.openxmlformats.org/spreadsheetml/2006/main">
  <c r="F40" i="12" l="1"/>
  <c r="E40" i="12"/>
  <c r="D40" i="12"/>
  <c r="C40" i="12"/>
  <c r="F39" i="12"/>
  <c r="E39" i="12"/>
  <c r="D39" i="12"/>
  <c r="C39" i="12"/>
  <c r="F38" i="12"/>
  <c r="E38" i="12"/>
  <c r="D38" i="12"/>
  <c r="C38" i="12"/>
  <c r="F36" i="12"/>
  <c r="E36" i="12"/>
  <c r="D36" i="12"/>
  <c r="C36" i="12"/>
  <c r="F49" i="11"/>
  <c r="E49" i="11"/>
  <c r="D49" i="11"/>
  <c r="C49" i="11"/>
  <c r="F48" i="11"/>
  <c r="E48" i="11"/>
  <c r="D48" i="11"/>
  <c r="C48" i="11"/>
  <c r="F47" i="11"/>
  <c r="E47" i="11"/>
  <c r="D47" i="11"/>
  <c r="C47" i="11"/>
  <c r="F45" i="11"/>
  <c r="E45" i="11"/>
  <c r="D45" i="11"/>
  <c r="C45" i="11"/>
  <c r="F40" i="10"/>
  <c r="E40" i="10"/>
  <c r="D40" i="10"/>
  <c r="C40" i="10"/>
  <c r="F39" i="10"/>
  <c r="E39" i="10"/>
  <c r="D39" i="10"/>
  <c r="C39" i="10"/>
  <c r="F38" i="10"/>
  <c r="E38" i="10"/>
  <c r="D38" i="10"/>
  <c r="C38" i="10"/>
  <c r="F36" i="10"/>
  <c r="E36" i="10"/>
  <c r="D36" i="10"/>
  <c r="C36" i="10"/>
  <c r="F49" i="32"/>
  <c r="E49" i="32"/>
  <c r="D49" i="32"/>
  <c r="C49" i="32"/>
  <c r="F48" i="32"/>
  <c r="E48" i="32"/>
  <c r="D48" i="32"/>
  <c r="C48" i="32"/>
  <c r="F47" i="32"/>
  <c r="E47" i="32"/>
  <c r="D47" i="32"/>
  <c r="C47" i="32"/>
  <c r="F45" i="32"/>
  <c r="E45" i="32"/>
  <c r="D45" i="32"/>
  <c r="C45" i="32"/>
  <c r="F48" i="9"/>
  <c r="E48" i="9"/>
  <c r="D48" i="9"/>
  <c r="C48" i="9"/>
  <c r="F47" i="9"/>
  <c r="E47" i="9"/>
  <c r="D47" i="9"/>
  <c r="C47" i="9"/>
  <c r="F46" i="9"/>
  <c r="E46" i="9"/>
  <c r="D46" i="9"/>
  <c r="C46" i="9"/>
  <c r="F44" i="9"/>
  <c r="E44" i="9"/>
  <c r="D44" i="9"/>
  <c r="C44" i="9"/>
  <c r="E55" i="31"/>
  <c r="D55" i="31"/>
  <c r="C55" i="31"/>
  <c r="E54" i="31"/>
  <c r="C54" i="31"/>
  <c r="E53" i="31"/>
  <c r="C53" i="31"/>
  <c r="E51" i="31"/>
  <c r="C51" i="31"/>
  <c r="F40" i="13"/>
  <c r="E40" i="13"/>
  <c r="D40" i="13"/>
  <c r="C40" i="13"/>
  <c r="F39" i="13"/>
  <c r="E39" i="13"/>
  <c r="D39" i="13"/>
  <c r="C39" i="13"/>
  <c r="F38" i="13"/>
  <c r="E38" i="13"/>
  <c r="D38" i="13"/>
  <c r="C38" i="13"/>
  <c r="F36" i="13"/>
  <c r="E36" i="13"/>
  <c r="D36" i="13"/>
  <c r="C36" i="13"/>
  <c r="F44" i="29"/>
  <c r="E44" i="29"/>
  <c r="D44" i="29"/>
  <c r="C44" i="29"/>
  <c r="F43" i="29"/>
  <c r="E43" i="29"/>
  <c r="D43" i="29"/>
  <c r="C43" i="29"/>
  <c r="F42" i="29"/>
  <c r="E42" i="29"/>
  <c r="D42" i="29"/>
  <c r="C42" i="29"/>
  <c r="F40" i="29"/>
  <c r="E40" i="29"/>
  <c r="D40" i="29"/>
  <c r="C40" i="29"/>
  <c r="F24" i="28"/>
  <c r="F45" i="28"/>
  <c r="E45" i="28"/>
  <c r="D45" i="28"/>
  <c r="C45" i="28"/>
  <c r="E44" i="28"/>
  <c r="D44" i="28"/>
  <c r="C44" i="28"/>
  <c r="E43" i="28"/>
  <c r="D43" i="28"/>
  <c r="C43" i="28"/>
  <c r="E41" i="28"/>
  <c r="D41" i="28"/>
  <c r="C41" i="28"/>
  <c r="F44" i="8"/>
  <c r="E44" i="8"/>
  <c r="D44" i="8"/>
  <c r="C44" i="8"/>
  <c r="F43" i="8"/>
  <c r="E43" i="8"/>
  <c r="D43" i="8"/>
  <c r="C43" i="8"/>
  <c r="F42" i="8"/>
  <c r="E42" i="8"/>
  <c r="D42" i="8"/>
  <c r="C42" i="8"/>
  <c r="F40" i="8"/>
  <c r="E40" i="8"/>
  <c r="D40" i="8"/>
  <c r="C40" i="8"/>
  <c r="F40" i="27"/>
  <c r="E40" i="27"/>
  <c r="D40" i="27"/>
  <c r="C40" i="27"/>
  <c r="F39" i="27"/>
  <c r="E39" i="27"/>
  <c r="D39" i="27"/>
  <c r="C39" i="27"/>
  <c r="F38" i="27"/>
  <c r="E38" i="27"/>
  <c r="D38" i="27"/>
  <c r="C38" i="27"/>
  <c r="F36" i="27"/>
  <c r="E36" i="27"/>
  <c r="D36" i="27"/>
  <c r="C36" i="27"/>
  <c r="E42" i="33"/>
  <c r="D42" i="33"/>
  <c r="C42" i="33"/>
  <c r="E41" i="33"/>
  <c r="C41" i="33"/>
  <c r="E40" i="33"/>
  <c r="C40" i="33"/>
  <c r="E38" i="33"/>
  <c r="C38" i="33"/>
  <c r="F52" i="26"/>
  <c r="E52" i="26"/>
  <c r="D52" i="26"/>
  <c r="C52" i="26"/>
  <c r="F51" i="26"/>
  <c r="E51" i="26"/>
  <c r="D51" i="26"/>
  <c r="C51" i="26"/>
  <c r="F50" i="26"/>
  <c r="E50" i="26"/>
  <c r="D50" i="26"/>
  <c r="C50" i="26"/>
  <c r="F48" i="26"/>
  <c r="E48" i="26"/>
  <c r="D48" i="26"/>
  <c r="C48" i="26"/>
  <c r="F40" i="26"/>
  <c r="E40" i="26"/>
  <c r="D40" i="26"/>
  <c r="C40" i="26"/>
  <c r="F41" i="26"/>
  <c r="E41" i="26"/>
  <c r="D41" i="26"/>
  <c r="C41" i="26"/>
  <c r="F42" i="26"/>
  <c r="F50" i="25"/>
  <c r="E50" i="25"/>
  <c r="D50" i="25"/>
  <c r="C50" i="25"/>
  <c r="F49" i="25"/>
  <c r="E49" i="25"/>
  <c r="D49" i="25"/>
  <c r="C49" i="25"/>
  <c r="F48" i="25"/>
  <c r="E48" i="25"/>
  <c r="D48" i="25"/>
  <c r="C48" i="25"/>
  <c r="F46" i="25"/>
  <c r="E46" i="25"/>
  <c r="D46" i="25"/>
  <c r="C46" i="25"/>
  <c r="F39" i="7"/>
  <c r="E39" i="7"/>
  <c r="D39" i="7"/>
  <c r="C39" i="7"/>
  <c r="F38" i="7"/>
  <c r="E38" i="7"/>
  <c r="D38" i="7"/>
  <c r="C38" i="7"/>
  <c r="F37" i="7"/>
  <c r="E37" i="7"/>
  <c r="D37" i="7"/>
  <c r="C37" i="7"/>
  <c r="F35" i="7"/>
  <c r="E35" i="7"/>
  <c r="D35" i="7"/>
  <c r="C35" i="7"/>
  <c r="F52" i="24"/>
  <c r="E52" i="24"/>
  <c r="D52" i="24"/>
  <c r="C52" i="24"/>
  <c r="F51" i="24"/>
  <c r="E51" i="24"/>
  <c r="D51" i="24"/>
  <c r="C51" i="24"/>
  <c r="F50" i="24"/>
  <c r="E50" i="24"/>
  <c r="D50" i="24"/>
  <c r="C50" i="24"/>
  <c r="F48" i="24"/>
  <c r="E48" i="24"/>
  <c r="D48" i="24"/>
  <c r="C48" i="24"/>
  <c r="F41" i="6"/>
  <c r="E41" i="6"/>
  <c r="D41" i="6"/>
  <c r="C41" i="6"/>
  <c r="F40" i="6"/>
  <c r="E40" i="6"/>
  <c r="D40" i="6"/>
  <c r="C40" i="6"/>
  <c r="F39" i="6"/>
  <c r="E39" i="6"/>
  <c r="D39" i="6"/>
  <c r="C39" i="6"/>
  <c r="F37" i="6"/>
  <c r="E37" i="6"/>
  <c r="D37" i="6"/>
  <c r="C37" i="6"/>
  <c r="F50" i="23"/>
  <c r="E50" i="23"/>
  <c r="D50" i="23"/>
  <c r="C50" i="23"/>
  <c r="F49" i="23"/>
  <c r="E49" i="23"/>
  <c r="D49" i="23"/>
  <c r="C49" i="23"/>
  <c r="F35" i="23"/>
  <c r="E35" i="23"/>
  <c r="D35" i="23"/>
  <c r="C35" i="23"/>
  <c r="E38" i="23"/>
  <c r="D38" i="23"/>
  <c r="C38" i="23"/>
  <c r="F39" i="23"/>
  <c r="F38" i="23" s="1"/>
  <c r="E48" i="23"/>
  <c r="D48" i="23"/>
  <c r="E46" i="23"/>
  <c r="D46" i="23"/>
  <c r="F39" i="14"/>
  <c r="E39" i="14"/>
  <c r="D39" i="14"/>
  <c r="C39" i="14"/>
  <c r="F38" i="14"/>
  <c r="E38" i="14"/>
  <c r="D38" i="14"/>
  <c r="C38" i="14"/>
  <c r="F37" i="14"/>
  <c r="E37" i="14"/>
  <c r="D37" i="14"/>
  <c r="C37" i="14"/>
  <c r="F35" i="14"/>
  <c r="E35" i="14"/>
  <c r="D35" i="14"/>
  <c r="C35" i="14"/>
  <c r="F46" i="5"/>
  <c r="E46" i="5"/>
  <c r="D46" i="5"/>
  <c r="C46" i="5"/>
  <c r="F45" i="5"/>
  <c r="E45" i="5"/>
  <c r="D45" i="5"/>
  <c r="C45" i="5"/>
  <c r="F44" i="5"/>
  <c r="E44" i="5"/>
  <c r="D44" i="5"/>
  <c r="C44" i="5"/>
  <c r="F42" i="5"/>
  <c r="E42" i="5"/>
  <c r="D42" i="5"/>
  <c r="C42" i="5"/>
  <c r="F41" i="3"/>
  <c r="E41" i="3"/>
  <c r="D41" i="3"/>
  <c r="C41" i="3"/>
  <c r="F40" i="3"/>
  <c r="E40" i="3"/>
  <c r="D40" i="3"/>
  <c r="C40" i="3"/>
  <c r="F39" i="3"/>
  <c r="E39" i="3"/>
  <c r="D39" i="3"/>
  <c r="C39" i="3"/>
  <c r="F37" i="3"/>
  <c r="E37" i="3"/>
  <c r="D37" i="3"/>
  <c r="C37" i="3"/>
  <c r="F51" i="22"/>
  <c r="E51" i="22"/>
  <c r="D51" i="22"/>
  <c r="C51" i="22"/>
  <c r="F50" i="22"/>
  <c r="E50" i="22"/>
  <c r="D50" i="22"/>
  <c r="C50" i="22"/>
  <c r="F49" i="22"/>
  <c r="E49" i="22"/>
  <c r="D49" i="22"/>
  <c r="C49" i="22"/>
  <c r="F47" i="22"/>
  <c r="E47" i="22"/>
  <c r="D47" i="22"/>
  <c r="C47" i="22"/>
  <c r="F40" i="16"/>
  <c r="E40" i="16"/>
  <c r="D40" i="16"/>
  <c r="C40" i="16"/>
  <c r="F39" i="16"/>
  <c r="E39" i="16"/>
  <c r="D39" i="16"/>
  <c r="C39" i="16"/>
  <c r="F38" i="16"/>
  <c r="E38" i="16"/>
  <c r="D38" i="16"/>
  <c r="C38" i="16"/>
  <c r="F37" i="16"/>
  <c r="E37" i="16"/>
  <c r="D37" i="16"/>
  <c r="C37" i="16"/>
  <c r="F51" i="21"/>
  <c r="E51" i="21"/>
  <c r="D51" i="21"/>
  <c r="E49" i="21"/>
  <c r="F50" i="21"/>
  <c r="D50" i="21"/>
  <c r="E47" i="21"/>
  <c r="F38" i="21"/>
  <c r="E38" i="21"/>
  <c r="D38" i="21"/>
  <c r="C38" i="21"/>
  <c r="F41" i="21"/>
  <c r="E41" i="21"/>
  <c r="D41" i="21"/>
  <c r="C41" i="21"/>
  <c r="F42" i="21"/>
  <c r="C51" i="21"/>
  <c r="E50" i="21"/>
  <c r="F42" i="2"/>
  <c r="E42" i="2"/>
  <c r="D42" i="2"/>
  <c r="C42" i="2"/>
  <c r="F41" i="2"/>
  <c r="E41" i="2"/>
  <c r="D41" i="2"/>
  <c r="C41" i="2"/>
  <c r="F40" i="2"/>
  <c r="E40" i="2"/>
  <c r="D40" i="2"/>
  <c r="C40" i="2"/>
  <c r="F38" i="2"/>
  <c r="E38" i="2"/>
  <c r="D38" i="2"/>
  <c r="C38" i="2"/>
  <c r="F44" i="15"/>
  <c r="E44" i="15"/>
  <c r="D44" i="15"/>
  <c r="C44" i="15"/>
  <c r="F43" i="15"/>
  <c r="E43" i="15"/>
  <c r="D43" i="15"/>
  <c r="C43" i="15"/>
  <c r="F42" i="15"/>
  <c r="E42" i="15"/>
  <c r="D42" i="15"/>
  <c r="C42" i="15"/>
  <c r="F40" i="15"/>
  <c r="E40" i="15"/>
  <c r="D40" i="15"/>
  <c r="C40" i="15"/>
  <c r="F43" i="17"/>
  <c r="E43" i="17"/>
  <c r="D43" i="17"/>
  <c r="C43" i="17"/>
  <c r="F42" i="17"/>
  <c r="E42" i="17"/>
  <c r="D42" i="17"/>
  <c r="C42" i="17"/>
  <c r="F41" i="17"/>
  <c r="E41" i="17"/>
  <c r="D41" i="17"/>
  <c r="C41" i="17"/>
  <c r="F39" i="17"/>
  <c r="E39" i="17"/>
  <c r="D39" i="17"/>
  <c r="C39" i="17"/>
  <c r="E58" i="20"/>
  <c r="D58" i="20"/>
  <c r="E57" i="20"/>
  <c r="C58" i="20"/>
  <c r="C57" i="20"/>
  <c r="E56" i="20"/>
  <c r="C56" i="20"/>
  <c r="E54" i="20"/>
  <c r="C54" i="20"/>
  <c r="F77" i="19"/>
  <c r="F62" i="19"/>
  <c r="F64" i="19"/>
  <c r="F63" i="19"/>
  <c r="C77" i="19"/>
  <c r="D77" i="19"/>
  <c r="D62" i="19"/>
  <c r="E21" i="11" l="1"/>
  <c r="D21" i="11"/>
  <c r="C21" i="11"/>
  <c r="F28" i="11"/>
  <c r="F23" i="21" l="1"/>
  <c r="C49" i="20"/>
  <c r="F18" i="20"/>
  <c r="F16" i="20"/>
  <c r="C14" i="20"/>
  <c r="F13" i="20"/>
  <c r="F18" i="22" l="1"/>
  <c r="F16" i="22"/>
  <c r="F13" i="22"/>
  <c r="F18" i="2"/>
  <c r="D22" i="46" l="1"/>
  <c r="C22" i="46"/>
  <c r="E17" i="46"/>
  <c r="E22" i="46" s="1"/>
  <c r="DG2466" i="46" l="1"/>
  <c r="DF2466" i="46"/>
  <c r="DE2466" i="46"/>
  <c r="DD2466" i="46"/>
  <c r="DC2466" i="46"/>
  <c r="DB2466" i="46"/>
  <c r="DA2466" i="46"/>
  <c r="CZ2466" i="46"/>
  <c r="CY2466" i="46"/>
  <c r="F17" i="46"/>
  <c r="F16" i="46" s="1"/>
  <c r="F15" i="46" s="1"/>
  <c r="E16" i="46"/>
  <c r="E15" i="46" s="1"/>
  <c r="D16" i="46"/>
  <c r="D15" i="46" s="1"/>
  <c r="C16" i="46"/>
  <c r="C15" i="46" s="1"/>
  <c r="F14" i="46"/>
  <c r="E13" i="46"/>
  <c r="D13" i="46"/>
  <c r="C13" i="46"/>
  <c r="D21" i="46" l="1"/>
  <c r="D12" i="46"/>
  <c r="C21" i="46"/>
  <c r="E21" i="46"/>
  <c r="D20" i="46"/>
  <c r="D18" i="46"/>
  <c r="F13" i="46"/>
  <c r="F22" i="46"/>
  <c r="E12" i="46"/>
  <c r="C12" i="46"/>
  <c r="D63" i="23"/>
  <c r="E63" i="23" s="1"/>
  <c r="D61" i="23"/>
  <c r="E61" i="23" l="1"/>
  <c r="F12" i="46"/>
  <c r="F21" i="46"/>
  <c r="C18" i="46"/>
  <c r="C20" i="46"/>
  <c r="E20" i="46"/>
  <c r="E18" i="46"/>
  <c r="F18" i="46" l="1"/>
  <c r="F20" i="46"/>
  <c r="E77" i="19"/>
  <c r="F40" i="31"/>
  <c r="F39" i="31"/>
  <c r="F38" i="31"/>
  <c r="F37" i="31"/>
  <c r="F36" i="31"/>
  <c r="E35" i="31"/>
  <c r="D35" i="31"/>
  <c r="C35" i="31"/>
  <c r="C42" i="24"/>
  <c r="C14" i="24"/>
  <c r="F35" i="31" l="1"/>
  <c r="F24" i="20" l="1"/>
  <c r="F35" i="12" l="1"/>
  <c r="F23" i="27" l="1"/>
  <c r="E69" i="19" l="1"/>
  <c r="E68" i="19" s="1"/>
  <c r="D69" i="19"/>
  <c r="D68" i="19" s="1"/>
  <c r="C69" i="19"/>
  <c r="C68" i="19" s="1"/>
  <c r="F72" i="19"/>
  <c r="F33" i="21" l="1"/>
  <c r="F31" i="21"/>
  <c r="F24" i="17"/>
  <c r="F36" i="20"/>
  <c r="E22" i="20"/>
  <c r="D22" i="20"/>
  <c r="C22" i="20"/>
  <c r="F23" i="20"/>
  <c r="F34" i="19"/>
  <c r="E12" i="19"/>
  <c r="D12" i="19"/>
  <c r="C12" i="19"/>
  <c r="F13" i="19"/>
  <c r="C22" i="31"/>
  <c r="E22" i="31"/>
  <c r="D22" i="31"/>
  <c r="F47" i="31" l="1"/>
  <c r="F46" i="31"/>
  <c r="F45" i="31"/>
  <c r="F44" i="31"/>
  <c r="F43" i="31"/>
  <c r="C41" i="31"/>
  <c r="C21" i="31" s="1"/>
  <c r="F34" i="31"/>
  <c r="F33" i="31"/>
  <c r="F30" i="31"/>
  <c r="F29" i="31"/>
  <c r="F28" i="31"/>
  <c r="F27" i="31"/>
  <c r="F26" i="31"/>
  <c r="F25" i="31"/>
  <c r="F23" i="31"/>
  <c r="E22" i="29"/>
  <c r="D22" i="29"/>
  <c r="E29" i="29"/>
  <c r="D29" i="29"/>
  <c r="C29" i="29"/>
  <c r="F30" i="29"/>
  <c r="F23" i="29"/>
  <c r="E21" i="32"/>
  <c r="D21" i="32"/>
  <c r="C21" i="32"/>
  <c r="E36" i="32"/>
  <c r="D36" i="32"/>
  <c r="C36" i="32"/>
  <c r="F37" i="32"/>
  <c r="F36" i="32" s="1"/>
  <c r="F35" i="32"/>
  <c r="F32" i="32"/>
  <c r="F31" i="32"/>
  <c r="F28" i="32"/>
  <c r="F27" i="32"/>
  <c r="F26" i="32"/>
  <c r="F25" i="32"/>
  <c r="F23" i="32"/>
  <c r="F22" i="32"/>
  <c r="F30" i="33"/>
  <c r="E21" i="33"/>
  <c r="D21" i="33"/>
  <c r="C21" i="33"/>
  <c r="F27" i="33"/>
  <c r="F26" i="33"/>
  <c r="F24" i="33"/>
  <c r="F23" i="33"/>
  <c r="F35" i="27"/>
  <c r="F34" i="27"/>
  <c r="E33" i="27"/>
  <c r="D33" i="27"/>
  <c r="C33" i="27"/>
  <c r="F27" i="27"/>
  <c r="E27" i="27"/>
  <c r="D27" i="27"/>
  <c r="C27" i="27"/>
  <c r="E21" i="27"/>
  <c r="D21" i="27"/>
  <c r="C21" i="27"/>
  <c r="E21" i="26"/>
  <c r="D21" i="26"/>
  <c r="C21" i="26"/>
  <c r="E44" i="26"/>
  <c r="D44" i="26"/>
  <c r="C44" i="26"/>
  <c r="F47" i="26"/>
  <c r="E33" i="26"/>
  <c r="D33" i="26"/>
  <c r="C33" i="26"/>
  <c r="E38" i="26"/>
  <c r="D38" i="26"/>
  <c r="C38" i="26"/>
  <c r="F39" i="26"/>
  <c r="F38" i="26" s="1"/>
  <c r="F37" i="26"/>
  <c r="F36" i="26"/>
  <c r="F35" i="26"/>
  <c r="E29" i="26"/>
  <c r="D29" i="26"/>
  <c r="C29" i="26"/>
  <c r="F32" i="26"/>
  <c r="F31" i="26"/>
  <c r="F30" i="26"/>
  <c r="F28" i="26"/>
  <c r="F27" i="26"/>
  <c r="F26" i="26"/>
  <c r="F23" i="26"/>
  <c r="E43" i="25"/>
  <c r="D43" i="25"/>
  <c r="C43" i="25"/>
  <c r="E33" i="25"/>
  <c r="D33" i="25"/>
  <c r="C33" i="25"/>
  <c r="F45" i="25"/>
  <c r="F38" i="25"/>
  <c r="F36" i="25"/>
  <c r="F35" i="25"/>
  <c r="E21" i="25"/>
  <c r="D21" i="25"/>
  <c r="C21" i="25"/>
  <c r="F32" i="25"/>
  <c r="F31" i="25"/>
  <c r="F30" i="25"/>
  <c r="F27" i="25"/>
  <c r="F26" i="25"/>
  <c r="F25" i="25"/>
  <c r="F24" i="25"/>
  <c r="F23" i="25"/>
  <c r="E44" i="24"/>
  <c r="D44" i="24"/>
  <c r="C44" i="24"/>
  <c r="E30" i="24"/>
  <c r="F47" i="24"/>
  <c r="F39" i="24"/>
  <c r="F38" i="24" s="1"/>
  <c r="E38" i="24"/>
  <c r="D38" i="24"/>
  <c r="C38" i="24"/>
  <c r="E36" i="24"/>
  <c r="D36" i="24"/>
  <c r="C36" i="24"/>
  <c r="F37" i="24"/>
  <c r="F36" i="24" s="1"/>
  <c r="F34" i="24"/>
  <c r="F32" i="24"/>
  <c r="F24" i="24"/>
  <c r="F28" i="24"/>
  <c r="F27" i="24"/>
  <c r="F23" i="24"/>
  <c r="F22" i="24"/>
  <c r="E41" i="23"/>
  <c r="E40" i="23" s="1"/>
  <c r="D41" i="23"/>
  <c r="D40" i="23" s="1"/>
  <c r="E36" i="23"/>
  <c r="D36" i="23"/>
  <c r="E33" i="23"/>
  <c r="D33" i="23"/>
  <c r="E30" i="23"/>
  <c r="D30" i="23"/>
  <c r="E22" i="23"/>
  <c r="D22" i="23"/>
  <c r="C22" i="23"/>
  <c r="F44" i="23"/>
  <c r="F26" i="23"/>
  <c r="E19" i="23"/>
  <c r="D19" i="23"/>
  <c r="C19" i="23"/>
  <c r="F20" i="23"/>
  <c r="F19" i="23" s="1"/>
  <c r="F55" i="31" l="1"/>
  <c r="F42" i="33"/>
  <c r="C20" i="27"/>
  <c r="F29" i="29"/>
  <c r="E20" i="27"/>
  <c r="D20" i="27"/>
  <c r="C20" i="26"/>
  <c r="D20" i="26"/>
  <c r="F29" i="26"/>
  <c r="C22" i="29"/>
  <c r="E21" i="28" l="1"/>
  <c r="D21" i="28"/>
  <c r="C21" i="28"/>
  <c r="F33" i="28"/>
  <c r="F32" i="28" s="1"/>
  <c r="E32" i="28"/>
  <c r="D32" i="28"/>
  <c r="C32" i="28"/>
  <c r="F30" i="28"/>
  <c r="F27" i="28"/>
  <c r="F22" i="28"/>
  <c r="E31" i="15"/>
  <c r="D31" i="15"/>
  <c r="C31" i="15"/>
  <c r="F32" i="15"/>
  <c r="E20" i="15"/>
  <c r="D20" i="15"/>
  <c r="C20" i="15"/>
  <c r="F39" i="15"/>
  <c r="E38" i="15"/>
  <c r="D38" i="15"/>
  <c r="C38" i="15"/>
  <c r="E28" i="15"/>
  <c r="D28" i="15"/>
  <c r="C28" i="15"/>
  <c r="F29" i="15"/>
  <c r="E20" i="22"/>
  <c r="D20" i="22"/>
  <c r="E30" i="22"/>
  <c r="D30" i="22"/>
  <c r="C30" i="22"/>
  <c r="C20" i="22"/>
  <c r="E44" i="22"/>
  <c r="E43" i="22" s="1"/>
  <c r="D44" i="22"/>
  <c r="D43" i="22" s="1"/>
  <c r="C44" i="22"/>
  <c r="C43" i="22" s="1"/>
  <c r="F46" i="22"/>
  <c r="F45" i="22"/>
  <c r="F28" i="22"/>
  <c r="F27" i="22"/>
  <c r="F26" i="22"/>
  <c r="F23" i="22"/>
  <c r="F35" i="22"/>
  <c r="F34" i="22"/>
  <c r="F33" i="22"/>
  <c r="F24" i="22"/>
  <c r="F21" i="22"/>
  <c r="F32" i="21"/>
  <c r="E29" i="21"/>
  <c r="D29" i="21"/>
  <c r="C29" i="21"/>
  <c r="E20" i="21"/>
  <c r="D20" i="21"/>
  <c r="C20" i="21"/>
  <c r="F46" i="21"/>
  <c r="F45" i="21"/>
  <c r="E44" i="21"/>
  <c r="D44" i="21"/>
  <c r="C44" i="21"/>
  <c r="F27" i="21"/>
  <c r="F26" i="21"/>
  <c r="F25" i="21"/>
  <c r="F21" i="21"/>
  <c r="F44" i="22" l="1"/>
  <c r="F43" i="22" s="1"/>
  <c r="F38" i="15"/>
  <c r="F44" i="21"/>
  <c r="E37" i="17"/>
  <c r="D37" i="17"/>
  <c r="C37" i="17"/>
  <c r="C36" i="17" s="1"/>
  <c r="F38" i="17"/>
  <c r="F37" i="17" s="1"/>
  <c r="F30" i="17"/>
  <c r="E28" i="17"/>
  <c r="D28" i="17"/>
  <c r="C28" i="17"/>
  <c r="E52" i="20"/>
  <c r="D52" i="20"/>
  <c r="C52" i="20"/>
  <c r="F53" i="20"/>
  <c r="E48" i="20"/>
  <c r="E47" i="20" s="1"/>
  <c r="D48" i="20"/>
  <c r="D47" i="20" s="1"/>
  <c r="C48" i="20"/>
  <c r="C47" i="20" s="1"/>
  <c r="F50" i="20"/>
  <c r="E33" i="20"/>
  <c r="D33" i="20"/>
  <c r="D57" i="20" s="1"/>
  <c r="C33" i="20"/>
  <c r="F43" i="20"/>
  <c r="F42" i="20"/>
  <c r="E41" i="20"/>
  <c r="D41" i="20"/>
  <c r="C41" i="20"/>
  <c r="F40" i="20"/>
  <c r="F39" i="20"/>
  <c r="F37" i="20"/>
  <c r="F35" i="20"/>
  <c r="F31" i="20"/>
  <c r="F30" i="20"/>
  <c r="F28" i="20"/>
  <c r="F27" i="20"/>
  <c r="F26" i="20"/>
  <c r="E19" i="20"/>
  <c r="D19" i="20"/>
  <c r="C19" i="20"/>
  <c r="F20" i="20"/>
  <c r="F19" i="20" s="1"/>
  <c r="E45" i="19"/>
  <c r="D45" i="19"/>
  <c r="E36" i="19"/>
  <c r="D36" i="19"/>
  <c r="F27" i="19"/>
  <c r="C45" i="19"/>
  <c r="C36" i="19"/>
  <c r="F65" i="19"/>
  <c r="F71" i="19"/>
  <c r="F70" i="19"/>
  <c r="F67" i="19"/>
  <c r="F66" i="19" s="1"/>
  <c r="E66" i="19"/>
  <c r="D66" i="19"/>
  <c r="C66" i="19"/>
  <c r="E62" i="19"/>
  <c r="C62" i="19"/>
  <c r="E56" i="19"/>
  <c r="D56" i="19"/>
  <c r="C56" i="19"/>
  <c r="F58" i="19"/>
  <c r="E50" i="19"/>
  <c r="D50" i="19"/>
  <c r="C50" i="19"/>
  <c r="F54" i="19"/>
  <c r="F53" i="19"/>
  <c r="F52" i="19"/>
  <c r="F49" i="19"/>
  <c r="F48" i="19"/>
  <c r="F47" i="19"/>
  <c r="F44" i="19"/>
  <c r="F43" i="19"/>
  <c r="F42" i="19"/>
  <c r="F41" i="19"/>
  <c r="F40" i="19"/>
  <c r="F39" i="19"/>
  <c r="F38" i="19"/>
  <c r="E25" i="19"/>
  <c r="D25" i="19"/>
  <c r="C25" i="19"/>
  <c r="F31" i="19"/>
  <c r="F30" i="19"/>
  <c r="F29" i="19"/>
  <c r="E22" i="19"/>
  <c r="D22" i="19"/>
  <c r="C22" i="19"/>
  <c r="F23" i="19"/>
  <c r="E19" i="19"/>
  <c r="D19" i="19"/>
  <c r="C19" i="19"/>
  <c r="F21" i="19"/>
  <c r="F20" i="19"/>
  <c r="E24" i="19" l="1"/>
  <c r="C24" i="19"/>
  <c r="D24" i="19"/>
  <c r="F69" i="19"/>
  <c r="F68" i="19" s="1"/>
  <c r="F22" i="19"/>
  <c r="F61" i="19"/>
  <c r="D61" i="19"/>
  <c r="E61" i="19"/>
  <c r="F52" i="20"/>
  <c r="C61" i="19"/>
  <c r="F19" i="19"/>
  <c r="F17" i="16" l="1"/>
  <c r="F16" i="16" s="1"/>
  <c r="E16" i="16"/>
  <c r="D16" i="16"/>
  <c r="C16" i="16"/>
  <c r="F15" i="16"/>
  <c r="F14" i="16" s="1"/>
  <c r="E14" i="16"/>
  <c r="D14" i="16"/>
  <c r="C14" i="16"/>
  <c r="D30" i="2"/>
  <c r="C30" i="2"/>
  <c r="F32" i="2"/>
  <c r="DG2486" i="33"/>
  <c r="DF2486" i="33"/>
  <c r="DE2486" i="33"/>
  <c r="DD2486" i="33"/>
  <c r="DC2486" i="33"/>
  <c r="DB2486" i="33"/>
  <c r="DA2486" i="33"/>
  <c r="CZ2486" i="33"/>
  <c r="CY2486" i="33"/>
  <c r="F37" i="33"/>
  <c r="F36" i="33" s="1"/>
  <c r="F35" i="33" s="1"/>
  <c r="E36" i="33"/>
  <c r="E35" i="33" s="1"/>
  <c r="D36" i="33"/>
  <c r="D35" i="33" s="1"/>
  <c r="C36" i="33"/>
  <c r="C35" i="33" s="1"/>
  <c r="F34" i="33"/>
  <c r="F33" i="33" s="1"/>
  <c r="F32" i="33" s="1"/>
  <c r="E33" i="33"/>
  <c r="E32" i="33" s="1"/>
  <c r="D33" i="33"/>
  <c r="D32" i="33" s="1"/>
  <c r="C33" i="33"/>
  <c r="C32" i="33" s="1"/>
  <c r="F31" i="33"/>
  <c r="F29" i="33"/>
  <c r="E28" i="33"/>
  <c r="E20" i="33" s="1"/>
  <c r="D28" i="33"/>
  <c r="C28" i="33"/>
  <c r="F25" i="33"/>
  <c r="F22" i="33"/>
  <c r="E18" i="33"/>
  <c r="D18" i="33"/>
  <c r="C18" i="33"/>
  <c r="F17" i="33"/>
  <c r="F16" i="33" s="1"/>
  <c r="E16" i="33"/>
  <c r="D16" i="33"/>
  <c r="C16" i="33"/>
  <c r="F15" i="33"/>
  <c r="E13" i="33"/>
  <c r="D13" i="33"/>
  <c r="C13" i="33"/>
  <c r="D20" i="33" l="1"/>
  <c r="D41" i="33"/>
  <c r="D40" i="33"/>
  <c r="D38" i="33"/>
  <c r="F18" i="33"/>
  <c r="C20" i="33"/>
  <c r="D12" i="33"/>
  <c r="F28" i="33"/>
  <c r="E12" i="33"/>
  <c r="F21" i="33"/>
  <c r="C12" i="33"/>
  <c r="F41" i="33" l="1"/>
  <c r="F20" i="33"/>
  <c r="DG2493" i="32"/>
  <c r="DF2493" i="32"/>
  <c r="DE2493" i="32"/>
  <c r="DD2493" i="32"/>
  <c r="DC2493" i="32"/>
  <c r="DB2493" i="32"/>
  <c r="DA2493" i="32"/>
  <c r="CZ2493" i="32"/>
  <c r="CY2493" i="32"/>
  <c r="F44" i="32"/>
  <c r="F43" i="32"/>
  <c r="E42" i="32"/>
  <c r="E41" i="32" s="1"/>
  <c r="D42" i="32"/>
  <c r="D41" i="32" s="1"/>
  <c r="C42" i="32"/>
  <c r="C41" i="32" s="1"/>
  <c r="F40" i="32"/>
  <c r="F39" i="32" s="1"/>
  <c r="F38" i="32" s="1"/>
  <c r="E39" i="32"/>
  <c r="E38" i="32" s="1"/>
  <c r="D39" i="32"/>
  <c r="D38" i="32" s="1"/>
  <c r="C39" i="32"/>
  <c r="C38" i="32" s="1"/>
  <c r="F34" i="32"/>
  <c r="F33" i="32" s="1"/>
  <c r="E33" i="32"/>
  <c r="E20" i="32" s="1"/>
  <c r="D33" i="32"/>
  <c r="D20" i="32" s="1"/>
  <c r="C33" i="32"/>
  <c r="C20" i="32" s="1"/>
  <c r="F30" i="32"/>
  <c r="F29" i="32"/>
  <c r="F24" i="32"/>
  <c r="F19" i="32"/>
  <c r="F18" i="32" s="1"/>
  <c r="E18" i="32"/>
  <c r="D18" i="32"/>
  <c r="C18" i="32"/>
  <c r="F17" i="32"/>
  <c r="F16" i="32" s="1"/>
  <c r="E16" i="32"/>
  <c r="D16" i="32"/>
  <c r="C16" i="32"/>
  <c r="F15" i="32"/>
  <c r="F14" i="32"/>
  <c r="E13" i="32"/>
  <c r="D13" i="32"/>
  <c r="C13" i="32"/>
  <c r="DG2499" i="31"/>
  <c r="DF2499" i="31"/>
  <c r="DE2499" i="31"/>
  <c r="DD2499" i="31"/>
  <c r="DC2499" i="31"/>
  <c r="DB2499" i="31"/>
  <c r="DA2499" i="31"/>
  <c r="CZ2499" i="31"/>
  <c r="CY2499" i="31"/>
  <c r="F50" i="31"/>
  <c r="F49" i="31" s="1"/>
  <c r="F48" i="31" s="1"/>
  <c r="E49" i="31"/>
  <c r="E48" i="31" s="1"/>
  <c r="D49" i="31"/>
  <c r="D48" i="31" s="1"/>
  <c r="C49" i="31"/>
  <c r="C48" i="31" s="1"/>
  <c r="F42" i="31"/>
  <c r="F41" i="31" s="1"/>
  <c r="E41" i="31"/>
  <c r="E21" i="31" s="1"/>
  <c r="D41" i="31"/>
  <c r="F32" i="31"/>
  <c r="F31" i="31"/>
  <c r="F24" i="31"/>
  <c r="F20" i="31"/>
  <c r="F19" i="31" s="1"/>
  <c r="E19" i="31"/>
  <c r="D19" i="31"/>
  <c r="C19" i="31"/>
  <c r="F18" i="31"/>
  <c r="F17" i="31" s="1"/>
  <c r="E17" i="31"/>
  <c r="D17" i="31"/>
  <c r="C17" i="31"/>
  <c r="F16" i="31"/>
  <c r="F15" i="31"/>
  <c r="F14" i="31"/>
  <c r="E13" i="31"/>
  <c r="D13" i="31"/>
  <c r="C13" i="31"/>
  <c r="DG2488" i="29"/>
  <c r="DF2488" i="29"/>
  <c r="DE2488" i="29"/>
  <c r="DD2488" i="29"/>
  <c r="DC2488" i="29"/>
  <c r="DB2488" i="29"/>
  <c r="DA2488" i="29"/>
  <c r="CZ2488" i="29"/>
  <c r="CY2488" i="29"/>
  <c r="F39" i="29"/>
  <c r="F38" i="29"/>
  <c r="E37" i="29"/>
  <c r="E36" i="29" s="1"/>
  <c r="D37" i="29"/>
  <c r="D36" i="29" s="1"/>
  <c r="C37" i="29"/>
  <c r="C36" i="29" s="1"/>
  <c r="F35" i="29"/>
  <c r="F34" i="29" s="1"/>
  <c r="F33" i="29" s="1"/>
  <c r="E34" i="29"/>
  <c r="E33" i="29" s="1"/>
  <c r="D34" i="29"/>
  <c r="D33" i="29" s="1"/>
  <c r="C34" i="29"/>
  <c r="C33" i="29" s="1"/>
  <c r="F32" i="29"/>
  <c r="E31" i="29"/>
  <c r="E21" i="29" s="1"/>
  <c r="D31" i="29"/>
  <c r="D21" i="29" s="1"/>
  <c r="C31" i="29"/>
  <c r="C21" i="29" s="1"/>
  <c r="F27" i="29"/>
  <c r="F24" i="29"/>
  <c r="F20" i="29"/>
  <c r="F19" i="29" s="1"/>
  <c r="E19" i="29"/>
  <c r="D19" i="29"/>
  <c r="C19" i="29"/>
  <c r="F18" i="29"/>
  <c r="F17" i="29" s="1"/>
  <c r="E17" i="29"/>
  <c r="D17" i="29"/>
  <c r="C17" i="29"/>
  <c r="F16" i="29"/>
  <c r="F15" i="29"/>
  <c r="F14" i="29"/>
  <c r="E13" i="29"/>
  <c r="D13" i="29"/>
  <c r="C13" i="29"/>
  <c r="DG2489" i="28"/>
  <c r="DF2489" i="28"/>
  <c r="DE2489" i="28"/>
  <c r="DD2489" i="28"/>
  <c r="DC2489" i="28"/>
  <c r="DB2489" i="28"/>
  <c r="DA2489" i="28"/>
  <c r="CZ2489" i="28"/>
  <c r="CY2489" i="28"/>
  <c r="F40" i="28"/>
  <c r="F39" i="28"/>
  <c r="E38" i="28"/>
  <c r="E37" i="28" s="1"/>
  <c r="D38" i="28"/>
  <c r="D37" i="28" s="1"/>
  <c r="C38" i="28"/>
  <c r="C37" i="28" s="1"/>
  <c r="F36" i="28"/>
  <c r="F35" i="28" s="1"/>
  <c r="F34" i="28" s="1"/>
  <c r="E35" i="28"/>
  <c r="E34" i="28" s="1"/>
  <c r="D35" i="28"/>
  <c r="D34" i="28" s="1"/>
  <c r="C35" i="28"/>
  <c r="C34" i="28" s="1"/>
  <c r="F31" i="28"/>
  <c r="F29" i="28"/>
  <c r="E28" i="28"/>
  <c r="E20" i="28" s="1"/>
  <c r="D28" i="28"/>
  <c r="D20" i="28" s="1"/>
  <c r="C28" i="28"/>
  <c r="F26" i="28"/>
  <c r="F25" i="28"/>
  <c r="F23" i="28"/>
  <c r="F19" i="28"/>
  <c r="F18" i="28" s="1"/>
  <c r="E18" i="28"/>
  <c r="D18" i="28"/>
  <c r="C18" i="28"/>
  <c r="F17" i="28"/>
  <c r="F16" i="28" s="1"/>
  <c r="E16" i="28"/>
  <c r="D16" i="28"/>
  <c r="C16" i="28"/>
  <c r="F15" i="28"/>
  <c r="F14" i="28"/>
  <c r="E13" i="28"/>
  <c r="D13" i="28"/>
  <c r="C13" i="28"/>
  <c r="DG2484" i="27"/>
  <c r="DF2484" i="27"/>
  <c r="DE2484" i="27"/>
  <c r="DD2484" i="27"/>
  <c r="DC2484" i="27"/>
  <c r="DB2484" i="27"/>
  <c r="DA2484" i="27"/>
  <c r="CZ2484" i="27"/>
  <c r="CY2484" i="27"/>
  <c r="D32" i="27"/>
  <c r="E32" i="27"/>
  <c r="C32" i="27"/>
  <c r="F31" i="27"/>
  <c r="F30" i="27" s="1"/>
  <c r="F29" i="27" s="1"/>
  <c r="E30" i="27"/>
  <c r="E29" i="27" s="1"/>
  <c r="D30" i="27"/>
  <c r="D29" i="27" s="1"/>
  <c r="C30" i="27"/>
  <c r="C29" i="27" s="1"/>
  <c r="F25" i="27"/>
  <c r="F24" i="27"/>
  <c r="F22" i="27"/>
  <c r="F19" i="27"/>
  <c r="F18" i="27" s="1"/>
  <c r="E18" i="27"/>
  <c r="D18" i="27"/>
  <c r="C18" i="27"/>
  <c r="F17" i="27"/>
  <c r="F16" i="27" s="1"/>
  <c r="E16" i="27"/>
  <c r="D16" i="27"/>
  <c r="C16" i="27"/>
  <c r="F15" i="27"/>
  <c r="F14" i="27"/>
  <c r="E13" i="27"/>
  <c r="D13" i="27"/>
  <c r="C13" i="27"/>
  <c r="DG2496" i="26"/>
  <c r="DF2496" i="26"/>
  <c r="DE2496" i="26"/>
  <c r="DD2496" i="26"/>
  <c r="DC2496" i="26"/>
  <c r="DB2496" i="26"/>
  <c r="DA2496" i="26"/>
  <c r="CZ2496" i="26"/>
  <c r="CY2496" i="26"/>
  <c r="F46" i="26"/>
  <c r="F45" i="26"/>
  <c r="C43" i="26"/>
  <c r="E43" i="26"/>
  <c r="D43" i="26"/>
  <c r="F34" i="26"/>
  <c r="F25" i="26"/>
  <c r="F24" i="26"/>
  <c r="F22" i="26"/>
  <c r="E20" i="26"/>
  <c r="F19" i="26"/>
  <c r="F18" i="26" s="1"/>
  <c r="E18" i="26"/>
  <c r="D18" i="26"/>
  <c r="C18" i="26"/>
  <c r="F17" i="26"/>
  <c r="F16" i="26" s="1"/>
  <c r="E16" i="26"/>
  <c r="D16" i="26"/>
  <c r="C16" i="26"/>
  <c r="F15" i="26"/>
  <c r="F14" i="26"/>
  <c r="E13" i="26"/>
  <c r="D13" i="26"/>
  <c r="C13" i="26"/>
  <c r="DG2494" i="25"/>
  <c r="DF2494" i="25"/>
  <c r="DE2494" i="25"/>
  <c r="DD2494" i="25"/>
  <c r="DC2494" i="25"/>
  <c r="DB2494" i="25"/>
  <c r="DA2494" i="25"/>
  <c r="CZ2494" i="25"/>
  <c r="CY2494" i="25"/>
  <c r="F44" i="25"/>
  <c r="E42" i="25"/>
  <c r="D42" i="25"/>
  <c r="C42" i="25"/>
  <c r="F41" i="25"/>
  <c r="F40" i="25" s="1"/>
  <c r="F39" i="25" s="1"/>
  <c r="E40" i="25"/>
  <c r="E39" i="25" s="1"/>
  <c r="D40" i="25"/>
  <c r="D39" i="25" s="1"/>
  <c r="C40" i="25"/>
  <c r="C39" i="25" s="1"/>
  <c r="F37" i="25"/>
  <c r="F34" i="25"/>
  <c r="C20" i="25"/>
  <c r="F29" i="25"/>
  <c r="F28" i="25"/>
  <c r="F22" i="25"/>
  <c r="E20" i="25"/>
  <c r="D20" i="25"/>
  <c r="F19" i="25"/>
  <c r="F18" i="25" s="1"/>
  <c r="E18" i="25"/>
  <c r="D18" i="25"/>
  <c r="C18" i="25"/>
  <c r="F17" i="25"/>
  <c r="F16" i="25" s="1"/>
  <c r="E16" i="25"/>
  <c r="D16" i="25"/>
  <c r="C16" i="25"/>
  <c r="F15" i="25"/>
  <c r="F14" i="25"/>
  <c r="E13" i="25"/>
  <c r="D13" i="25"/>
  <c r="C13" i="25"/>
  <c r="E20" i="24"/>
  <c r="E19" i="24" s="1"/>
  <c r="DG2496" i="24"/>
  <c r="DF2496" i="24"/>
  <c r="DE2496" i="24"/>
  <c r="DD2496" i="24"/>
  <c r="DC2496" i="24"/>
  <c r="DB2496" i="24"/>
  <c r="DA2496" i="24"/>
  <c r="CZ2496" i="24"/>
  <c r="CY2496" i="24"/>
  <c r="F46" i="24"/>
  <c r="F45" i="24"/>
  <c r="D43" i="24"/>
  <c r="E43" i="24"/>
  <c r="C43" i="24"/>
  <c r="F42" i="24"/>
  <c r="F41" i="24" s="1"/>
  <c r="F40" i="24" s="1"/>
  <c r="E41" i="24"/>
  <c r="E40" i="24" s="1"/>
  <c r="D41" i="24"/>
  <c r="D40" i="24" s="1"/>
  <c r="C41" i="24"/>
  <c r="C40" i="24" s="1"/>
  <c r="F35" i="24"/>
  <c r="F33" i="24"/>
  <c r="F31" i="24"/>
  <c r="D30" i="24"/>
  <c r="C30" i="24"/>
  <c r="F29" i="24"/>
  <c r="F26" i="24"/>
  <c r="F25" i="24"/>
  <c r="F21" i="24"/>
  <c r="D20" i="24"/>
  <c r="C20" i="24"/>
  <c r="E17" i="24"/>
  <c r="E15" i="24"/>
  <c r="F14" i="24"/>
  <c r="E12" i="24"/>
  <c r="DG2494" i="23"/>
  <c r="DF2494" i="23"/>
  <c r="DE2494" i="23"/>
  <c r="DD2494" i="23"/>
  <c r="DC2494" i="23"/>
  <c r="DB2494" i="23"/>
  <c r="DA2494" i="23"/>
  <c r="CZ2494" i="23"/>
  <c r="CY2494" i="23"/>
  <c r="F45" i="23"/>
  <c r="F43" i="23"/>
  <c r="F42" i="23"/>
  <c r="C41" i="23"/>
  <c r="C40" i="23" s="1"/>
  <c r="F37" i="23"/>
  <c r="F36" i="23" s="1"/>
  <c r="C36" i="23"/>
  <c r="F34" i="23"/>
  <c r="F33" i="23" s="1"/>
  <c r="C33" i="23"/>
  <c r="F32" i="23"/>
  <c r="F31" i="23"/>
  <c r="C30" i="23"/>
  <c r="F29" i="23"/>
  <c r="F28" i="23"/>
  <c r="F27" i="23"/>
  <c r="F25" i="23"/>
  <c r="F24" i="23"/>
  <c r="F23" i="23"/>
  <c r="E21" i="23"/>
  <c r="D21" i="23"/>
  <c r="E17" i="23"/>
  <c r="E15" i="23"/>
  <c r="E12" i="23"/>
  <c r="DG2495" i="22"/>
  <c r="DF2495" i="22"/>
  <c r="DE2495" i="22"/>
  <c r="DD2495" i="22"/>
  <c r="DC2495" i="22"/>
  <c r="DB2495" i="22"/>
  <c r="DA2495" i="22"/>
  <c r="CZ2495" i="22"/>
  <c r="CY2495" i="22"/>
  <c r="F42" i="22"/>
  <c r="F41" i="22" s="1"/>
  <c r="F40" i="22" s="1"/>
  <c r="E41" i="22"/>
  <c r="E40" i="22" s="1"/>
  <c r="D41" i="22"/>
  <c r="D40" i="22" s="1"/>
  <c r="C41" i="22"/>
  <c r="C40" i="22" s="1"/>
  <c r="F39" i="22"/>
  <c r="F38" i="22" s="1"/>
  <c r="E38" i="22"/>
  <c r="D38" i="22"/>
  <c r="C38" i="22"/>
  <c r="F37" i="22"/>
  <c r="F36" i="22" s="1"/>
  <c r="E36" i="22"/>
  <c r="D36" i="22"/>
  <c r="C36" i="22"/>
  <c r="F32" i="22"/>
  <c r="F31" i="22"/>
  <c r="F29" i="22"/>
  <c r="F25" i="22"/>
  <c r="F22" i="22"/>
  <c r="F17" i="22"/>
  <c r="E17" i="22"/>
  <c r="D17" i="22"/>
  <c r="C17" i="22"/>
  <c r="F15" i="22"/>
  <c r="E15" i="22"/>
  <c r="D15" i="22"/>
  <c r="C15" i="22"/>
  <c r="F14" i="22"/>
  <c r="E12" i="22"/>
  <c r="D12" i="22"/>
  <c r="C12" i="22"/>
  <c r="DG2495" i="21"/>
  <c r="DF2495" i="21"/>
  <c r="DE2495" i="21"/>
  <c r="DD2495" i="21"/>
  <c r="DC2495" i="21"/>
  <c r="DB2495" i="21"/>
  <c r="DA2495" i="21"/>
  <c r="CZ2495" i="21"/>
  <c r="CY2495" i="21"/>
  <c r="F43" i="21"/>
  <c r="E43" i="21"/>
  <c r="D43" i="21"/>
  <c r="C43" i="21"/>
  <c r="F40" i="21"/>
  <c r="F39" i="21" s="1"/>
  <c r="E39" i="21"/>
  <c r="D39" i="21"/>
  <c r="C39" i="21"/>
  <c r="F37" i="21"/>
  <c r="F36" i="21" s="1"/>
  <c r="E36" i="21"/>
  <c r="D36" i="21"/>
  <c r="C36" i="21"/>
  <c r="F35" i="21"/>
  <c r="E34" i="21"/>
  <c r="E19" i="21" s="1"/>
  <c r="D34" i="21"/>
  <c r="C34" i="21"/>
  <c r="C50" i="21" s="1"/>
  <c r="F30" i="21"/>
  <c r="F28" i="21"/>
  <c r="F24" i="21"/>
  <c r="F22" i="21"/>
  <c r="E17" i="21"/>
  <c r="D17" i="21"/>
  <c r="C17" i="21"/>
  <c r="E15" i="21"/>
  <c r="D15" i="21"/>
  <c r="C15" i="21"/>
  <c r="F14" i="21"/>
  <c r="E12" i="21"/>
  <c r="DG2502" i="20"/>
  <c r="DF2502" i="20"/>
  <c r="DE2502" i="20"/>
  <c r="DD2502" i="20"/>
  <c r="DC2502" i="20"/>
  <c r="DB2502" i="20"/>
  <c r="DA2502" i="20"/>
  <c r="CZ2502" i="20"/>
  <c r="CY2502" i="20"/>
  <c r="F51" i="20"/>
  <c r="E51" i="20"/>
  <c r="D51" i="20"/>
  <c r="C51" i="20"/>
  <c r="F49" i="20"/>
  <c r="F46" i="20"/>
  <c r="F45" i="20" s="1"/>
  <c r="E45" i="20"/>
  <c r="E21" i="20" s="1"/>
  <c r="D45" i="20"/>
  <c r="C45" i="20"/>
  <c r="F44" i="20"/>
  <c r="F38" i="20"/>
  <c r="F34" i="20"/>
  <c r="F32" i="20"/>
  <c r="F58" i="20" s="1"/>
  <c r="F29" i="20"/>
  <c r="F25" i="20"/>
  <c r="F17" i="20"/>
  <c r="E17" i="20"/>
  <c r="D17" i="20"/>
  <c r="C17" i="20"/>
  <c r="F15" i="20"/>
  <c r="E15" i="20"/>
  <c r="D15" i="20"/>
  <c r="C15" i="20"/>
  <c r="F14" i="20"/>
  <c r="E12" i="20"/>
  <c r="D12" i="20"/>
  <c r="C12" i="20"/>
  <c r="F14" i="19"/>
  <c r="DG2521" i="19"/>
  <c r="DF2521" i="19"/>
  <c r="DE2521" i="19"/>
  <c r="DD2521" i="19"/>
  <c r="DC2521" i="19"/>
  <c r="DB2521" i="19"/>
  <c r="DA2521" i="19"/>
  <c r="CZ2521" i="19"/>
  <c r="CY2521" i="19"/>
  <c r="F60" i="19"/>
  <c r="E59" i="19"/>
  <c r="E55" i="19" s="1"/>
  <c r="D59" i="19"/>
  <c r="D55" i="19" s="1"/>
  <c r="C59" i="19"/>
  <c r="F57" i="19"/>
  <c r="F51" i="19"/>
  <c r="F46" i="19"/>
  <c r="F45" i="19" s="1"/>
  <c r="F37" i="19"/>
  <c r="F35" i="19"/>
  <c r="F33" i="19"/>
  <c r="F32" i="19"/>
  <c r="F28" i="19"/>
  <c r="F26" i="19"/>
  <c r="F18" i="19"/>
  <c r="F17" i="19" s="1"/>
  <c r="E17" i="19"/>
  <c r="D17" i="19"/>
  <c r="C17" i="19"/>
  <c r="E15" i="19"/>
  <c r="D15" i="19"/>
  <c r="DG2487" i="17"/>
  <c r="DF2487" i="17"/>
  <c r="DE2487" i="17"/>
  <c r="DD2487" i="17"/>
  <c r="DC2487" i="17"/>
  <c r="DB2487" i="17"/>
  <c r="DA2487" i="17"/>
  <c r="CZ2487" i="17"/>
  <c r="CY2487" i="17"/>
  <c r="F36" i="17"/>
  <c r="E36" i="17"/>
  <c r="D36" i="17"/>
  <c r="F35" i="17"/>
  <c r="F34" i="17" s="1"/>
  <c r="F33" i="17" s="1"/>
  <c r="E34" i="17"/>
  <c r="E33" i="17" s="1"/>
  <c r="D34" i="17"/>
  <c r="D33" i="17" s="1"/>
  <c r="C34" i="17"/>
  <c r="C33" i="17" s="1"/>
  <c r="F32" i="17"/>
  <c r="F31" i="17" s="1"/>
  <c r="E31" i="17"/>
  <c r="D31" i="17"/>
  <c r="C31" i="17"/>
  <c r="F29" i="17"/>
  <c r="F28" i="17" s="1"/>
  <c r="F27" i="17"/>
  <c r="E26" i="17"/>
  <c r="D26" i="17"/>
  <c r="C26" i="17"/>
  <c r="F25" i="17"/>
  <c r="F23" i="17"/>
  <c r="F22" i="17"/>
  <c r="F21" i="17"/>
  <c r="E20" i="17"/>
  <c r="D20" i="17"/>
  <c r="C20" i="17"/>
  <c r="F18" i="17"/>
  <c r="F17" i="17" s="1"/>
  <c r="E17" i="17"/>
  <c r="D17" i="17"/>
  <c r="C17" i="17"/>
  <c r="F16" i="17"/>
  <c r="F15" i="17" s="1"/>
  <c r="E15" i="17"/>
  <c r="D15" i="17"/>
  <c r="C15" i="17"/>
  <c r="F14" i="17"/>
  <c r="F13" i="17"/>
  <c r="E12" i="17"/>
  <c r="D12" i="17"/>
  <c r="C12" i="17"/>
  <c r="E34" i="16"/>
  <c r="E33" i="16" s="1"/>
  <c r="D34" i="16"/>
  <c r="D33" i="16" s="1"/>
  <c r="E31" i="16"/>
  <c r="E30" i="16" s="1"/>
  <c r="D31" i="16"/>
  <c r="D30" i="16" s="1"/>
  <c r="C31" i="16"/>
  <c r="E24" i="16"/>
  <c r="D24" i="16"/>
  <c r="F36" i="16"/>
  <c r="F35" i="16"/>
  <c r="F32" i="16"/>
  <c r="F29" i="16"/>
  <c r="F27" i="16"/>
  <c r="F26" i="16"/>
  <c r="F25" i="16"/>
  <c r="F23" i="16"/>
  <c r="F22" i="16"/>
  <c r="F21" i="16"/>
  <c r="F20" i="16"/>
  <c r="E19" i="16"/>
  <c r="D19" i="16"/>
  <c r="C34" i="16"/>
  <c r="C33" i="16" s="1"/>
  <c r="C28" i="16"/>
  <c r="F28" i="16" s="1"/>
  <c r="C24" i="16"/>
  <c r="C19" i="16"/>
  <c r="F13" i="16"/>
  <c r="F12" i="16"/>
  <c r="E11" i="16"/>
  <c r="D11" i="16"/>
  <c r="C11" i="16"/>
  <c r="D21" i="31" l="1"/>
  <c r="D53" i="31" s="1"/>
  <c r="D54" i="31"/>
  <c r="D51" i="31"/>
  <c r="F40" i="33"/>
  <c r="F38" i="33"/>
  <c r="F34" i="21"/>
  <c r="E19" i="22"/>
  <c r="D76" i="19"/>
  <c r="E76" i="19"/>
  <c r="C55" i="19"/>
  <c r="D19" i="21"/>
  <c r="F50" i="19"/>
  <c r="F56" i="19"/>
  <c r="C20" i="28"/>
  <c r="F59" i="19"/>
  <c r="E11" i="24"/>
  <c r="F41" i="20"/>
  <c r="E11" i="21"/>
  <c r="F24" i="16"/>
  <c r="E12" i="25"/>
  <c r="F43" i="25"/>
  <c r="F42" i="25" s="1"/>
  <c r="C19" i="24"/>
  <c r="D18" i="16"/>
  <c r="C12" i="28"/>
  <c r="D12" i="26"/>
  <c r="C12" i="29"/>
  <c r="C10" i="16"/>
  <c r="E18" i="16"/>
  <c r="F31" i="16"/>
  <c r="F30" i="22"/>
  <c r="F30" i="23"/>
  <c r="C12" i="27"/>
  <c r="F21" i="28"/>
  <c r="F44" i="28" s="1"/>
  <c r="F21" i="26"/>
  <c r="D10" i="16"/>
  <c r="F34" i="16"/>
  <c r="F33" i="16" s="1"/>
  <c r="C30" i="16"/>
  <c r="F30" i="16" s="1"/>
  <c r="E11" i="17"/>
  <c r="F20" i="22"/>
  <c r="E11" i="23"/>
  <c r="F41" i="23"/>
  <c r="F40" i="23" s="1"/>
  <c r="E12" i="26"/>
  <c r="F44" i="26"/>
  <c r="F43" i="26" s="1"/>
  <c r="E12" i="28"/>
  <c r="F38" i="28"/>
  <c r="F37" i="28" s="1"/>
  <c r="E12" i="29"/>
  <c r="F22" i="29"/>
  <c r="F21" i="32"/>
  <c r="F20" i="32" s="1"/>
  <c r="C11" i="22"/>
  <c r="D19" i="24"/>
  <c r="D12" i="25"/>
  <c r="F20" i="17"/>
  <c r="D11" i="19"/>
  <c r="F36" i="19"/>
  <c r="F20" i="21"/>
  <c r="F22" i="23"/>
  <c r="F44" i="24"/>
  <c r="F43" i="24" s="1"/>
  <c r="F21" i="25"/>
  <c r="F33" i="25"/>
  <c r="F33" i="26"/>
  <c r="F31" i="29"/>
  <c r="E10" i="16"/>
  <c r="F29" i="21"/>
  <c r="F33" i="20"/>
  <c r="F22" i="20"/>
  <c r="F57" i="20" s="1"/>
  <c r="F25" i="19"/>
  <c r="F12" i="19"/>
  <c r="E11" i="19"/>
  <c r="E73" i="19" s="1"/>
  <c r="F22" i="31"/>
  <c r="E12" i="31"/>
  <c r="F37" i="29"/>
  <c r="F36" i="29" s="1"/>
  <c r="F42" i="32"/>
  <c r="F41" i="32" s="1"/>
  <c r="E12" i="32"/>
  <c r="D12" i="32"/>
  <c r="F21" i="27"/>
  <c r="F20" i="27" s="1"/>
  <c r="E12" i="27"/>
  <c r="F30" i="24"/>
  <c r="F20" i="24"/>
  <c r="F28" i="28"/>
  <c r="D19" i="22"/>
  <c r="C19" i="22"/>
  <c r="E11" i="22"/>
  <c r="C19" i="21"/>
  <c r="C19" i="17"/>
  <c r="E19" i="17"/>
  <c r="D11" i="20"/>
  <c r="F48" i="20"/>
  <c r="F47" i="20" s="1"/>
  <c r="C21" i="20"/>
  <c r="C11" i="20"/>
  <c r="E11" i="20"/>
  <c r="D21" i="20"/>
  <c r="C12" i="32"/>
  <c r="F13" i="32"/>
  <c r="D12" i="31"/>
  <c r="C12" i="31"/>
  <c r="F13" i="31"/>
  <c r="D12" i="29"/>
  <c r="F13" i="29"/>
  <c r="D12" i="28"/>
  <c r="F13" i="28"/>
  <c r="D12" i="27"/>
  <c r="F13" i="27"/>
  <c r="F13" i="26"/>
  <c r="C12" i="26"/>
  <c r="C12" i="25"/>
  <c r="F13" i="25"/>
  <c r="C21" i="23"/>
  <c r="D11" i="22"/>
  <c r="F12" i="22"/>
  <c r="F19" i="16"/>
  <c r="D19" i="17"/>
  <c r="F26" i="17"/>
  <c r="C11" i="17"/>
  <c r="D11" i="17"/>
  <c r="F12" i="20"/>
  <c r="F12" i="17"/>
  <c r="C18" i="16"/>
  <c r="F11" i="16"/>
  <c r="F21" i="15"/>
  <c r="DG2488" i="15"/>
  <c r="DF2488" i="15"/>
  <c r="DE2488" i="15"/>
  <c r="DD2488" i="15"/>
  <c r="DC2488" i="15"/>
  <c r="DB2488" i="15"/>
  <c r="DA2488" i="15"/>
  <c r="CZ2488" i="15"/>
  <c r="CY2488" i="15"/>
  <c r="F37" i="15"/>
  <c r="E37" i="15"/>
  <c r="D37" i="15"/>
  <c r="C37" i="15"/>
  <c r="F36" i="15"/>
  <c r="F35" i="15" s="1"/>
  <c r="F34" i="15" s="1"/>
  <c r="E35" i="15"/>
  <c r="E34" i="15" s="1"/>
  <c r="D35" i="15"/>
  <c r="D34" i="15" s="1"/>
  <c r="C35" i="15"/>
  <c r="C34" i="15" s="1"/>
  <c r="F33" i="15"/>
  <c r="F31" i="15" s="1"/>
  <c r="F30" i="15"/>
  <c r="F28" i="15" s="1"/>
  <c r="F27" i="15"/>
  <c r="E26" i="15"/>
  <c r="E19" i="15" s="1"/>
  <c r="D26" i="15"/>
  <c r="C26" i="15"/>
  <c r="F25" i="15"/>
  <c r="F24" i="15"/>
  <c r="F23" i="15"/>
  <c r="F22" i="15"/>
  <c r="E17" i="15"/>
  <c r="E15" i="15"/>
  <c r="D15" i="15"/>
  <c r="C15" i="15"/>
  <c r="F14" i="15"/>
  <c r="E12" i="15"/>
  <c r="DG2483" i="14"/>
  <c r="DF2483" i="14"/>
  <c r="DE2483" i="14"/>
  <c r="DD2483" i="14"/>
  <c r="DC2483" i="14"/>
  <c r="DB2483" i="14"/>
  <c r="DA2483" i="14"/>
  <c r="CZ2483" i="14"/>
  <c r="CY2483" i="14"/>
  <c r="F34" i="14"/>
  <c r="F33" i="14"/>
  <c r="E32" i="14"/>
  <c r="E31" i="14" s="1"/>
  <c r="D32" i="14"/>
  <c r="D31" i="14" s="1"/>
  <c r="C32" i="14"/>
  <c r="C31" i="14" s="1"/>
  <c r="F30" i="14"/>
  <c r="F29" i="14" s="1"/>
  <c r="F28" i="14" s="1"/>
  <c r="E29" i="14"/>
  <c r="E28" i="14" s="1"/>
  <c r="D29" i="14"/>
  <c r="D28" i="14" s="1"/>
  <c r="C29" i="14"/>
  <c r="C28" i="14" s="1"/>
  <c r="F27" i="14"/>
  <c r="F26" i="14"/>
  <c r="E25" i="14"/>
  <c r="D25" i="14"/>
  <c r="C25" i="14"/>
  <c r="F24" i="14"/>
  <c r="F23" i="14"/>
  <c r="F22" i="14"/>
  <c r="F21" i="14"/>
  <c r="E20" i="14"/>
  <c r="D20" i="14"/>
  <c r="C20" i="14"/>
  <c r="F18" i="14"/>
  <c r="F17" i="14" s="1"/>
  <c r="E17" i="14"/>
  <c r="D17" i="14"/>
  <c r="C17" i="14"/>
  <c r="F16" i="14"/>
  <c r="F15" i="14" s="1"/>
  <c r="E15" i="14"/>
  <c r="D15" i="14"/>
  <c r="C15" i="14"/>
  <c r="F14" i="14"/>
  <c r="F13" i="14"/>
  <c r="E12" i="14"/>
  <c r="D12" i="14"/>
  <c r="C12" i="14"/>
  <c r="E21" i="13"/>
  <c r="D21" i="13"/>
  <c r="C21" i="13"/>
  <c r="F22" i="13"/>
  <c r="DG2484" i="13"/>
  <c r="DF2484" i="13"/>
  <c r="DE2484" i="13"/>
  <c r="DD2484" i="13"/>
  <c r="DC2484" i="13"/>
  <c r="DB2484" i="13"/>
  <c r="DA2484" i="13"/>
  <c r="CZ2484" i="13"/>
  <c r="CY2484" i="13"/>
  <c r="F35" i="13"/>
  <c r="F34" i="13"/>
  <c r="E33" i="13"/>
  <c r="E32" i="13" s="1"/>
  <c r="D33" i="13"/>
  <c r="D32" i="13" s="1"/>
  <c r="C33" i="13"/>
  <c r="C32" i="13" s="1"/>
  <c r="F31" i="13"/>
  <c r="F30" i="13" s="1"/>
  <c r="F29" i="13" s="1"/>
  <c r="E30" i="13"/>
  <c r="E29" i="13" s="1"/>
  <c r="D30" i="13"/>
  <c r="D29" i="13" s="1"/>
  <c r="C30" i="13"/>
  <c r="C29" i="13" s="1"/>
  <c r="F28" i="13"/>
  <c r="F27" i="13"/>
  <c r="E26" i="13"/>
  <c r="E20" i="13" s="1"/>
  <c r="D26" i="13"/>
  <c r="C26" i="13"/>
  <c r="C20" i="13" s="1"/>
  <c r="F25" i="13"/>
  <c r="F24" i="13"/>
  <c r="F23" i="13"/>
  <c r="F19" i="13"/>
  <c r="F18" i="13" s="1"/>
  <c r="E18" i="13"/>
  <c r="D18" i="13"/>
  <c r="C18" i="13"/>
  <c r="F17" i="13"/>
  <c r="F16" i="13" s="1"/>
  <c r="E16" i="13"/>
  <c r="D16" i="13"/>
  <c r="C16" i="13"/>
  <c r="F15" i="13"/>
  <c r="F14" i="13"/>
  <c r="E13" i="13"/>
  <c r="D13" i="13"/>
  <c r="C13" i="13"/>
  <c r="E33" i="12"/>
  <c r="E32" i="12" s="1"/>
  <c r="D33" i="12"/>
  <c r="D32" i="12" s="1"/>
  <c r="C33" i="12"/>
  <c r="C32" i="12" s="1"/>
  <c r="DG2484" i="12"/>
  <c r="DF2484" i="12"/>
  <c r="DE2484" i="12"/>
  <c r="DD2484" i="12"/>
  <c r="DC2484" i="12"/>
  <c r="DB2484" i="12"/>
  <c r="DA2484" i="12"/>
  <c r="CZ2484" i="12"/>
  <c r="CY2484" i="12"/>
  <c r="F34" i="12"/>
  <c r="F33" i="12" s="1"/>
  <c r="F31" i="12"/>
  <c r="F30" i="12" s="1"/>
  <c r="F29" i="12" s="1"/>
  <c r="E30" i="12"/>
  <c r="E29" i="12" s="1"/>
  <c r="D30" i="12"/>
  <c r="D29" i="12" s="1"/>
  <c r="C30" i="12"/>
  <c r="C29" i="12" s="1"/>
  <c r="F28" i="12"/>
  <c r="F27" i="12"/>
  <c r="E26" i="12"/>
  <c r="D26" i="12"/>
  <c r="C26" i="12"/>
  <c r="F25" i="12"/>
  <c r="F24" i="12"/>
  <c r="F23" i="12"/>
  <c r="F22" i="12"/>
  <c r="E21" i="12"/>
  <c r="D21" i="12"/>
  <c r="C21" i="12"/>
  <c r="F19" i="12"/>
  <c r="F18" i="12" s="1"/>
  <c r="E18" i="12"/>
  <c r="D18" i="12"/>
  <c r="C18" i="12"/>
  <c r="F17" i="12"/>
  <c r="F16" i="12" s="1"/>
  <c r="E16" i="12"/>
  <c r="D16" i="12"/>
  <c r="C16" i="12"/>
  <c r="F15" i="12"/>
  <c r="F14" i="12"/>
  <c r="E13" i="12"/>
  <c r="D13" i="12"/>
  <c r="C13" i="12"/>
  <c r="E31" i="11"/>
  <c r="D31" i="11"/>
  <c r="C31" i="11"/>
  <c r="F44" i="11"/>
  <c r="F43" i="11" s="1"/>
  <c r="F42" i="11" s="1"/>
  <c r="E43" i="11"/>
  <c r="E42" i="11" s="1"/>
  <c r="D43" i="11"/>
  <c r="D42" i="11" s="1"/>
  <c r="C43" i="11"/>
  <c r="C42" i="11" s="1"/>
  <c r="F35" i="11"/>
  <c r="F34" i="11"/>
  <c r="F32" i="11"/>
  <c r="E29" i="11"/>
  <c r="D29" i="11"/>
  <c r="C29" i="11"/>
  <c r="F30" i="11"/>
  <c r="F25" i="11"/>
  <c r="F23" i="11"/>
  <c r="DG2493" i="11"/>
  <c r="DF2493" i="11"/>
  <c r="DE2493" i="11"/>
  <c r="DD2493" i="11"/>
  <c r="DC2493" i="11"/>
  <c r="DB2493" i="11"/>
  <c r="DA2493" i="11"/>
  <c r="CZ2493" i="11"/>
  <c r="CY2493" i="11"/>
  <c r="F41" i="11"/>
  <c r="F40" i="11" s="1"/>
  <c r="F39" i="11" s="1"/>
  <c r="E40" i="11"/>
  <c r="E39" i="11" s="1"/>
  <c r="D40" i="11"/>
  <c r="D39" i="11" s="1"/>
  <c r="C40" i="11"/>
  <c r="C39" i="11" s="1"/>
  <c r="F38" i="11"/>
  <c r="F37" i="11" s="1"/>
  <c r="E37" i="11"/>
  <c r="D37" i="11"/>
  <c r="C37" i="11"/>
  <c r="F36" i="11"/>
  <c r="F33" i="11"/>
  <c r="F27" i="11"/>
  <c r="F26" i="11"/>
  <c r="F24" i="11"/>
  <c r="F22" i="11"/>
  <c r="E18" i="11"/>
  <c r="D18" i="11"/>
  <c r="C18" i="11"/>
  <c r="E16" i="11"/>
  <c r="D16" i="11"/>
  <c r="C16" i="11"/>
  <c r="F15" i="11"/>
  <c r="E13" i="11"/>
  <c r="D13" i="11"/>
  <c r="C13" i="11"/>
  <c r="E31" i="10"/>
  <c r="D31" i="10"/>
  <c r="F32" i="10"/>
  <c r="C31" i="10"/>
  <c r="DG2484" i="10"/>
  <c r="DF2484" i="10"/>
  <c r="DE2484" i="10"/>
  <c r="DD2484" i="10"/>
  <c r="DC2484" i="10"/>
  <c r="DB2484" i="10"/>
  <c r="DA2484" i="10"/>
  <c r="CZ2484" i="10"/>
  <c r="CY2484" i="10"/>
  <c r="F35" i="10"/>
  <c r="F34" i="10" s="1"/>
  <c r="F33" i="10" s="1"/>
  <c r="E34" i="10"/>
  <c r="E33" i="10" s="1"/>
  <c r="D34" i="10"/>
  <c r="D33" i="10" s="1"/>
  <c r="C34" i="10"/>
  <c r="C33" i="10" s="1"/>
  <c r="F30" i="10"/>
  <c r="F29" i="10" s="1"/>
  <c r="E29" i="10"/>
  <c r="D29" i="10"/>
  <c r="C29" i="10"/>
  <c r="F28" i="10"/>
  <c r="F27" i="10"/>
  <c r="E26" i="10"/>
  <c r="D26" i="10"/>
  <c r="C26" i="10"/>
  <c r="F25" i="10"/>
  <c r="F24" i="10"/>
  <c r="F23" i="10"/>
  <c r="F22" i="10"/>
  <c r="E21" i="10"/>
  <c r="D21" i="10"/>
  <c r="C21" i="10"/>
  <c r="F19" i="10"/>
  <c r="F18" i="10" s="1"/>
  <c r="E18" i="10"/>
  <c r="D18" i="10"/>
  <c r="C18" i="10"/>
  <c r="F17" i="10"/>
  <c r="F16" i="10" s="1"/>
  <c r="E16" i="10"/>
  <c r="D16" i="10"/>
  <c r="C16" i="10"/>
  <c r="F15" i="10"/>
  <c r="F14" i="10"/>
  <c r="E13" i="10"/>
  <c r="D13" i="10"/>
  <c r="C13" i="10"/>
  <c r="E21" i="9"/>
  <c r="D21" i="9"/>
  <c r="E34" i="9"/>
  <c r="D34" i="9"/>
  <c r="C34" i="9"/>
  <c r="F35" i="9"/>
  <c r="F34" i="9" s="1"/>
  <c r="F26" i="9"/>
  <c r="F33" i="9"/>
  <c r="C21" i="9"/>
  <c r="F23" i="9"/>
  <c r="F22" i="9"/>
  <c r="DG2492" i="9"/>
  <c r="DF2492" i="9"/>
  <c r="DE2492" i="9"/>
  <c r="DD2492" i="9"/>
  <c r="DC2492" i="9"/>
  <c r="DB2492" i="9"/>
  <c r="DA2492" i="9"/>
  <c r="CZ2492" i="9"/>
  <c r="CY2492" i="9"/>
  <c r="F43" i="9"/>
  <c r="F42" i="9" s="1"/>
  <c r="F41" i="9" s="1"/>
  <c r="E42" i="9"/>
  <c r="E41" i="9" s="1"/>
  <c r="D42" i="9"/>
  <c r="D41" i="9" s="1"/>
  <c r="C42" i="9"/>
  <c r="C41" i="9" s="1"/>
  <c r="F40" i="9"/>
  <c r="F39" i="9" s="1"/>
  <c r="F38" i="9" s="1"/>
  <c r="E39" i="9"/>
  <c r="E38" i="9" s="1"/>
  <c r="D39" i="9"/>
  <c r="D38" i="9" s="1"/>
  <c r="C39" i="9"/>
  <c r="C38" i="9" s="1"/>
  <c r="F37" i="9"/>
  <c r="E36" i="9"/>
  <c r="D36" i="9"/>
  <c r="C36" i="9"/>
  <c r="F32" i="9"/>
  <c r="E31" i="9"/>
  <c r="D31" i="9"/>
  <c r="C31" i="9"/>
  <c r="F30" i="9"/>
  <c r="F29" i="9"/>
  <c r="F28" i="9"/>
  <c r="F27" i="9"/>
  <c r="F25" i="9"/>
  <c r="F24" i="9"/>
  <c r="E18" i="9"/>
  <c r="D18" i="9"/>
  <c r="C18" i="9"/>
  <c r="E16" i="9"/>
  <c r="D16" i="9"/>
  <c r="C16" i="9"/>
  <c r="F15" i="9"/>
  <c r="E13" i="9"/>
  <c r="D13" i="9"/>
  <c r="C13" i="9"/>
  <c r="F21" i="31" l="1"/>
  <c r="F54" i="31"/>
  <c r="D47" i="21"/>
  <c r="D49" i="21"/>
  <c r="C49" i="21"/>
  <c r="C47" i="21"/>
  <c r="D56" i="20"/>
  <c r="D54" i="20"/>
  <c r="F21" i="11"/>
  <c r="D73" i="19"/>
  <c r="F55" i="19"/>
  <c r="F24" i="19"/>
  <c r="F25" i="14"/>
  <c r="F18" i="16"/>
  <c r="E19" i="14"/>
  <c r="E12" i="9"/>
  <c r="F20" i="28"/>
  <c r="F29" i="11"/>
  <c r="F21" i="23"/>
  <c r="C19" i="14"/>
  <c r="F21" i="20"/>
  <c r="F31" i="9"/>
  <c r="D12" i="11"/>
  <c r="E20" i="11"/>
  <c r="C11" i="14"/>
  <c r="D19" i="14"/>
  <c r="F20" i="14"/>
  <c r="C20" i="12"/>
  <c r="E20" i="12"/>
  <c r="F19" i="17"/>
  <c r="F19" i="24"/>
  <c r="D20" i="13"/>
  <c r="F33" i="13"/>
  <c r="F32" i="13" s="1"/>
  <c r="F20" i="26"/>
  <c r="C20" i="9"/>
  <c r="D20" i="12"/>
  <c r="F10" i="16"/>
  <c r="F21" i="29"/>
  <c r="F21" i="9"/>
  <c r="D20" i="9"/>
  <c r="F21" i="13"/>
  <c r="F31" i="11"/>
  <c r="D20" i="11"/>
  <c r="D12" i="12"/>
  <c r="E11" i="14"/>
  <c r="D75" i="19"/>
  <c r="F31" i="10"/>
  <c r="E20" i="9"/>
  <c r="D12" i="13"/>
  <c r="F12" i="25"/>
  <c r="C12" i="10"/>
  <c r="F32" i="12"/>
  <c r="F19" i="21"/>
  <c r="F47" i="21" s="1"/>
  <c r="E75" i="19"/>
  <c r="F20" i="15"/>
  <c r="E11" i="15"/>
  <c r="C19" i="15"/>
  <c r="F19" i="22"/>
  <c r="F11" i="20"/>
  <c r="F12" i="32"/>
  <c r="D12" i="9"/>
  <c r="C12" i="9"/>
  <c r="F12" i="31"/>
  <c r="F12" i="29"/>
  <c r="F12" i="28"/>
  <c r="F12" i="27"/>
  <c r="F12" i="26"/>
  <c r="F20" i="25"/>
  <c r="F11" i="22"/>
  <c r="F26" i="15"/>
  <c r="F11" i="17"/>
  <c r="D19" i="15"/>
  <c r="F32" i="14"/>
  <c r="F31" i="14" s="1"/>
  <c r="D11" i="14"/>
  <c r="F12" i="14"/>
  <c r="C12" i="13"/>
  <c r="E12" i="13"/>
  <c r="F13" i="13"/>
  <c r="F26" i="13"/>
  <c r="F26" i="12"/>
  <c r="F21" i="12"/>
  <c r="F13" i="12"/>
  <c r="C12" i="12"/>
  <c r="E12" i="12"/>
  <c r="C20" i="11"/>
  <c r="C12" i="11"/>
  <c r="E12" i="11"/>
  <c r="F26" i="10"/>
  <c r="E12" i="10"/>
  <c r="D20" i="10"/>
  <c r="F21" i="10"/>
  <c r="D12" i="10"/>
  <c r="E20" i="10"/>
  <c r="C20" i="10"/>
  <c r="F13" i="10"/>
  <c r="F36" i="9"/>
  <c r="F39" i="8"/>
  <c r="F38" i="8" s="1"/>
  <c r="E38" i="8"/>
  <c r="D38" i="8"/>
  <c r="C38" i="8"/>
  <c r="F23" i="8"/>
  <c r="F26" i="8"/>
  <c r="DG2488" i="8"/>
  <c r="DF2488" i="8"/>
  <c r="DE2488" i="8"/>
  <c r="DD2488" i="8"/>
  <c r="DC2488" i="8"/>
  <c r="DB2488" i="8"/>
  <c r="DA2488" i="8"/>
  <c r="CZ2488" i="8"/>
  <c r="CY2488" i="8"/>
  <c r="F37" i="8"/>
  <c r="F36" i="8"/>
  <c r="E35" i="8"/>
  <c r="D35" i="8"/>
  <c r="D34" i="8" s="1"/>
  <c r="C35" i="8"/>
  <c r="C34" i="8" s="1"/>
  <c r="F33" i="8"/>
  <c r="F32" i="8" s="1"/>
  <c r="F31" i="8" s="1"/>
  <c r="E32" i="8"/>
  <c r="E31" i="8" s="1"/>
  <c r="D32" i="8"/>
  <c r="D31" i="8" s="1"/>
  <c r="C32" i="8"/>
  <c r="C31" i="8" s="1"/>
  <c r="F30" i="8"/>
  <c r="F29" i="8"/>
  <c r="E28" i="8"/>
  <c r="D28" i="8"/>
  <c r="C28" i="8"/>
  <c r="F27" i="8"/>
  <c r="F25" i="8"/>
  <c r="F24" i="8"/>
  <c r="F22" i="8"/>
  <c r="E21" i="8"/>
  <c r="D21" i="8"/>
  <c r="C21" i="8"/>
  <c r="F19" i="8"/>
  <c r="F18" i="8" s="1"/>
  <c r="E18" i="8"/>
  <c r="D18" i="8"/>
  <c r="C18" i="8"/>
  <c r="F17" i="8"/>
  <c r="F16" i="8" s="1"/>
  <c r="E16" i="8"/>
  <c r="D16" i="8"/>
  <c r="C16" i="8"/>
  <c r="F15" i="8"/>
  <c r="F14" i="8"/>
  <c r="E13" i="8"/>
  <c r="D13" i="8"/>
  <c r="C13" i="8"/>
  <c r="DG2483" i="7"/>
  <c r="DF2483" i="7"/>
  <c r="DE2483" i="7"/>
  <c r="DD2483" i="7"/>
  <c r="DC2483" i="7"/>
  <c r="DB2483" i="7"/>
  <c r="DA2483" i="7"/>
  <c r="CZ2483" i="7"/>
  <c r="CY2483" i="7"/>
  <c r="F34" i="7"/>
  <c r="F33" i="7"/>
  <c r="E32" i="7"/>
  <c r="E31" i="7" s="1"/>
  <c r="D32" i="7"/>
  <c r="D31" i="7" s="1"/>
  <c r="C32" i="7"/>
  <c r="C31" i="7" s="1"/>
  <c r="F30" i="7"/>
  <c r="F29" i="7" s="1"/>
  <c r="F28" i="7" s="1"/>
  <c r="E29" i="7"/>
  <c r="E28" i="7" s="1"/>
  <c r="D29" i="7"/>
  <c r="D28" i="7" s="1"/>
  <c r="C29" i="7"/>
  <c r="C28" i="7" s="1"/>
  <c r="F27" i="7"/>
  <c r="F26" i="7"/>
  <c r="E25" i="7"/>
  <c r="D25" i="7"/>
  <c r="C25" i="7"/>
  <c r="F24" i="7"/>
  <c r="F23" i="7"/>
  <c r="F22" i="7"/>
  <c r="E21" i="7"/>
  <c r="D21" i="7"/>
  <c r="C21" i="7"/>
  <c r="E18" i="7"/>
  <c r="D18" i="7"/>
  <c r="C18" i="7"/>
  <c r="E16" i="7"/>
  <c r="F15" i="7"/>
  <c r="E13" i="7"/>
  <c r="D13" i="7"/>
  <c r="C13" i="7"/>
  <c r="F27" i="6"/>
  <c r="DG2485" i="6"/>
  <c r="DF2485" i="6"/>
  <c r="DE2485" i="6"/>
  <c r="DD2485" i="6"/>
  <c r="DC2485" i="6"/>
  <c r="DB2485" i="6"/>
  <c r="DA2485" i="6"/>
  <c r="CZ2485" i="6"/>
  <c r="CY2485" i="6"/>
  <c r="F36" i="6"/>
  <c r="F35" i="6"/>
  <c r="E34" i="6"/>
  <c r="E33" i="6" s="1"/>
  <c r="D34" i="6"/>
  <c r="D33" i="6" s="1"/>
  <c r="C34" i="6"/>
  <c r="C33" i="6" s="1"/>
  <c r="F32" i="6"/>
  <c r="F31" i="6" s="1"/>
  <c r="F30" i="6" s="1"/>
  <c r="E31" i="6"/>
  <c r="E30" i="6" s="1"/>
  <c r="D31" i="6"/>
  <c r="D30" i="6" s="1"/>
  <c r="C31" i="6"/>
  <c r="C30" i="6" s="1"/>
  <c r="F29" i="6"/>
  <c r="F28" i="6"/>
  <c r="F26" i="6"/>
  <c r="E25" i="6"/>
  <c r="D25" i="6"/>
  <c r="C25" i="6"/>
  <c r="F24" i="6"/>
  <c r="F23" i="6"/>
  <c r="F22" i="6"/>
  <c r="F21" i="6"/>
  <c r="E20" i="6"/>
  <c r="D20" i="6"/>
  <c r="C20" i="6"/>
  <c r="E17" i="6"/>
  <c r="D17" i="6"/>
  <c r="C17" i="6"/>
  <c r="F16" i="6"/>
  <c r="F15" i="6" s="1"/>
  <c r="E15" i="6"/>
  <c r="D15" i="6"/>
  <c r="C15" i="6"/>
  <c r="F14" i="6"/>
  <c r="E12" i="6"/>
  <c r="D12" i="6"/>
  <c r="C12" i="6"/>
  <c r="F40" i="5"/>
  <c r="F36" i="5"/>
  <c r="E34" i="5"/>
  <c r="E33" i="5" s="1"/>
  <c r="D34" i="5"/>
  <c r="D33" i="5" s="1"/>
  <c r="C34" i="5"/>
  <c r="C33" i="5" s="1"/>
  <c r="F29" i="5"/>
  <c r="F25" i="5"/>
  <c r="F24" i="5"/>
  <c r="DG2490" i="5"/>
  <c r="DF2490" i="5"/>
  <c r="DE2490" i="5"/>
  <c r="DD2490" i="5"/>
  <c r="DC2490" i="5"/>
  <c r="DB2490" i="5"/>
  <c r="DA2490" i="5"/>
  <c r="CZ2490" i="5"/>
  <c r="CY2490" i="5"/>
  <c r="F41" i="5"/>
  <c r="F39" i="5"/>
  <c r="E38" i="5"/>
  <c r="E37" i="5" s="1"/>
  <c r="D38" i="5"/>
  <c r="D37" i="5" s="1"/>
  <c r="C38" i="5"/>
  <c r="C37" i="5" s="1"/>
  <c r="F35" i="5"/>
  <c r="F32" i="5"/>
  <c r="F31" i="5" s="1"/>
  <c r="E31" i="5"/>
  <c r="D31" i="5"/>
  <c r="C31" i="5"/>
  <c r="F30" i="5"/>
  <c r="F28" i="5"/>
  <c r="E27" i="5"/>
  <c r="D27" i="5"/>
  <c r="C27" i="5"/>
  <c r="F26" i="5"/>
  <c r="F23" i="5"/>
  <c r="F22" i="5"/>
  <c r="F21" i="5"/>
  <c r="E20" i="5"/>
  <c r="D20" i="5"/>
  <c r="C20" i="5"/>
  <c r="E17" i="5"/>
  <c r="D17" i="5"/>
  <c r="C17" i="5"/>
  <c r="F16" i="5"/>
  <c r="E15" i="5"/>
  <c r="D15" i="5"/>
  <c r="C15" i="5"/>
  <c r="F14" i="5"/>
  <c r="E12" i="5"/>
  <c r="D12" i="5"/>
  <c r="C12" i="5"/>
  <c r="F16" i="3"/>
  <c r="F15" i="3" s="1"/>
  <c r="E15" i="3"/>
  <c r="D15" i="3"/>
  <c r="C15" i="3"/>
  <c r="F36" i="3"/>
  <c r="F35" i="3"/>
  <c r="F32" i="3"/>
  <c r="F29" i="3"/>
  <c r="F27" i="3"/>
  <c r="F26" i="3"/>
  <c r="F24" i="3"/>
  <c r="F23" i="3"/>
  <c r="F22" i="3"/>
  <c r="F21" i="3"/>
  <c r="F14" i="3"/>
  <c r="F53" i="31" l="1"/>
  <c r="F51" i="31"/>
  <c r="F43" i="28"/>
  <c r="F41" i="28"/>
  <c r="F54" i="20"/>
  <c r="F56" i="20"/>
  <c r="F15" i="5"/>
  <c r="F19" i="14"/>
  <c r="D20" i="8"/>
  <c r="C19" i="6"/>
  <c r="D20" i="7"/>
  <c r="E20" i="8"/>
  <c r="E11" i="5"/>
  <c r="C20" i="8"/>
  <c r="D19" i="6"/>
  <c r="D19" i="5"/>
  <c r="F20" i="13"/>
  <c r="F34" i="6"/>
  <c r="F33" i="6" s="1"/>
  <c r="E34" i="8"/>
  <c r="E19" i="6"/>
  <c r="E19" i="5"/>
  <c r="F38" i="5"/>
  <c r="F37" i="5" s="1"/>
  <c r="C12" i="8"/>
  <c r="F20" i="12"/>
  <c r="F27" i="5"/>
  <c r="E11" i="6"/>
  <c r="E12" i="7"/>
  <c r="F20" i="9"/>
  <c r="D12" i="8"/>
  <c r="F12" i="12"/>
  <c r="E20" i="7"/>
  <c r="F32" i="7"/>
  <c r="F31" i="7" s="1"/>
  <c r="F20" i="11"/>
  <c r="C11" i="6"/>
  <c r="F12" i="13"/>
  <c r="F19" i="15"/>
  <c r="F11" i="14"/>
  <c r="F20" i="10"/>
  <c r="F12" i="10"/>
  <c r="F21" i="7"/>
  <c r="C20" i="7"/>
  <c r="F25" i="7"/>
  <c r="F35" i="8"/>
  <c r="F34" i="8" s="1"/>
  <c r="F28" i="8"/>
  <c r="E12" i="8"/>
  <c r="F21" i="8"/>
  <c r="F13" i="8"/>
  <c r="F25" i="6"/>
  <c r="D11" i="6"/>
  <c r="F20" i="6"/>
  <c r="F34" i="5"/>
  <c r="F33" i="5" s="1"/>
  <c r="C19" i="5"/>
  <c r="F20" i="5"/>
  <c r="D11" i="5"/>
  <c r="C11" i="5"/>
  <c r="F20" i="8" l="1"/>
  <c r="F19" i="5"/>
  <c r="F19" i="6"/>
  <c r="F20" i="7"/>
  <c r="F12" i="8"/>
  <c r="F16" i="2" l="1"/>
  <c r="F14" i="2"/>
  <c r="F37" i="2"/>
  <c r="F36" i="2" s="1"/>
  <c r="F35" i="2"/>
  <c r="F34" i="2" s="1"/>
  <c r="C36" i="2"/>
  <c r="F31" i="2"/>
  <c r="F30" i="2" s="1"/>
  <c r="F29" i="2"/>
  <c r="F28" i="2" s="1"/>
  <c r="F27" i="2"/>
  <c r="F26" i="2"/>
  <c r="F24" i="2"/>
  <c r="F23" i="2"/>
  <c r="F22" i="2"/>
  <c r="F21" i="2"/>
  <c r="DG2485" i="3"/>
  <c r="DF2485" i="3"/>
  <c r="DE2485" i="3"/>
  <c r="DD2485" i="3"/>
  <c r="DC2485" i="3"/>
  <c r="DB2485" i="3"/>
  <c r="DA2485" i="3"/>
  <c r="CZ2485" i="3"/>
  <c r="CY2485" i="3"/>
  <c r="F34" i="3"/>
  <c r="F33" i="3" s="1"/>
  <c r="E34" i="3"/>
  <c r="E33" i="3" s="1"/>
  <c r="D34" i="3"/>
  <c r="D33" i="3" s="1"/>
  <c r="C34" i="3"/>
  <c r="C33" i="3" s="1"/>
  <c r="F31" i="3"/>
  <c r="F30" i="3" s="1"/>
  <c r="E31" i="3"/>
  <c r="E30" i="3" s="1"/>
  <c r="D31" i="3"/>
  <c r="D30" i="3" s="1"/>
  <c r="C31" i="3"/>
  <c r="C30" i="3" s="1"/>
  <c r="F28" i="3"/>
  <c r="E28" i="3"/>
  <c r="D28" i="3"/>
  <c r="C28" i="3"/>
  <c r="F25" i="3"/>
  <c r="E25" i="3"/>
  <c r="D25" i="3"/>
  <c r="C25" i="3"/>
  <c r="F20" i="3"/>
  <c r="E20" i="3"/>
  <c r="D20" i="3"/>
  <c r="C20" i="3"/>
  <c r="E17" i="3"/>
  <c r="D17" i="3"/>
  <c r="C17" i="3"/>
  <c r="E12" i="3"/>
  <c r="D12" i="3"/>
  <c r="C12" i="3"/>
  <c r="E36" i="2"/>
  <c r="E34" i="2"/>
  <c r="E30" i="2"/>
  <c r="E28" i="2"/>
  <c r="E25" i="2"/>
  <c r="E20" i="2"/>
  <c r="E17" i="2"/>
  <c r="E15" i="2"/>
  <c r="E12" i="2"/>
  <c r="D36" i="2"/>
  <c r="D34" i="2"/>
  <c r="D28" i="2"/>
  <c r="D25" i="2"/>
  <c r="D20" i="2"/>
  <c r="D17" i="2"/>
  <c r="D15" i="2"/>
  <c r="D12" i="2"/>
  <c r="C34" i="2"/>
  <c r="C28" i="2"/>
  <c r="C25" i="2"/>
  <c r="C20" i="2"/>
  <c r="C17" i="2"/>
  <c r="C15" i="2"/>
  <c r="C12" i="2"/>
  <c r="DG2486" i="2"/>
  <c r="DF2486" i="2"/>
  <c r="DE2486" i="2"/>
  <c r="DD2486" i="2"/>
  <c r="DC2486" i="2"/>
  <c r="DB2486" i="2"/>
  <c r="DA2486" i="2"/>
  <c r="CZ2486" i="2"/>
  <c r="CY2486" i="2"/>
  <c r="D19" i="3" l="1"/>
  <c r="E19" i="3"/>
  <c r="F19" i="3"/>
  <c r="C19" i="3"/>
  <c r="F12" i="2"/>
  <c r="C33" i="2"/>
  <c r="E33" i="2"/>
  <c r="F33" i="2"/>
  <c r="D33" i="2"/>
  <c r="F17" i="2"/>
  <c r="D19" i="2"/>
  <c r="E19" i="2"/>
  <c r="C19" i="2"/>
  <c r="E11" i="3"/>
  <c r="E11" i="2"/>
  <c r="F15" i="2"/>
  <c r="D11" i="3"/>
  <c r="C11" i="3"/>
  <c r="D11" i="2"/>
  <c r="C11" i="2"/>
  <c r="F25" i="2"/>
  <c r="F20" i="2"/>
  <c r="F11" i="2" l="1"/>
  <c r="F19" i="2"/>
  <c r="F33" i="27" l="1"/>
  <c r="F32" i="27" l="1"/>
  <c r="F16" i="24" l="1"/>
  <c r="F18" i="24"/>
  <c r="C15" i="24" l="1"/>
  <c r="D15" i="24"/>
  <c r="F15" i="24"/>
  <c r="C17" i="24"/>
  <c r="D17" i="24"/>
  <c r="F17" i="24"/>
  <c r="D17" i="15"/>
  <c r="C17" i="15"/>
  <c r="C17" i="23" l="1"/>
  <c r="D17" i="23"/>
  <c r="D15" i="23"/>
  <c r="C15" i="23"/>
  <c r="F13" i="24" l="1"/>
  <c r="F12" i="24" l="1"/>
  <c r="D12" i="21"/>
  <c r="C12" i="21"/>
  <c r="D12" i="24" l="1"/>
  <c r="C12" i="24"/>
  <c r="F11" i="24"/>
  <c r="D11" i="21"/>
  <c r="C11" i="21"/>
  <c r="C12" i="15"/>
  <c r="D12" i="15"/>
  <c r="D12" i="23"/>
  <c r="D11" i="24" l="1"/>
  <c r="C11" i="24"/>
  <c r="D11" i="15"/>
  <c r="C11" i="15"/>
  <c r="D11" i="23"/>
  <c r="C16" i="7" l="1"/>
  <c r="D16" i="7"/>
  <c r="D12" i="7" l="1"/>
  <c r="C12" i="7"/>
  <c r="C15" i="19" l="1"/>
  <c r="C76" i="19" s="1"/>
  <c r="F16" i="19"/>
  <c r="F15" i="19" s="1"/>
  <c r="F11" i="19" l="1"/>
  <c r="F76" i="19"/>
  <c r="C11" i="19"/>
  <c r="C75" i="19" l="1"/>
  <c r="C73" i="19"/>
  <c r="F75" i="19"/>
  <c r="F73" i="19"/>
  <c r="C14" i="23" l="1"/>
  <c r="F14" i="23" l="1"/>
  <c r="C12" i="23"/>
  <c r="C11" i="23" l="1"/>
  <c r="F18" i="21"/>
  <c r="F17" i="21" s="1"/>
  <c r="F17" i="9"/>
  <c r="F16" i="9" s="1"/>
  <c r="F16" i="23"/>
  <c r="F18" i="3"/>
  <c r="F17" i="3" s="1"/>
  <c r="F18" i="23"/>
  <c r="F17" i="23" s="1"/>
  <c r="F17" i="7"/>
  <c r="F16" i="7" s="1"/>
  <c r="F16" i="21"/>
  <c r="F15" i="21" s="1"/>
  <c r="F17" i="11"/>
  <c r="F16" i="11" s="1"/>
  <c r="C48" i="23" l="1"/>
  <c r="C46" i="23"/>
  <c r="F19" i="9"/>
  <c r="F18" i="9" s="1"/>
  <c r="F19" i="7"/>
  <c r="F18" i="7" s="1"/>
  <c r="F18" i="6"/>
  <c r="F17" i="6" s="1"/>
  <c r="F15" i="23"/>
  <c r="F18" i="5"/>
  <c r="F17" i="5" s="1"/>
  <c r="F16" i="15"/>
  <c r="F15" i="15" s="1"/>
  <c r="F18" i="15"/>
  <c r="F17" i="15" s="1"/>
  <c r="F19" i="11" l="1"/>
  <c r="F18" i="11" s="1"/>
  <c r="F14" i="33" l="1"/>
  <c r="F14" i="11"/>
  <c r="F14" i="9"/>
  <c r="F13" i="33" l="1"/>
  <c r="F13" i="11"/>
  <c r="F13" i="9"/>
  <c r="F12" i="33" l="1"/>
  <c r="F12" i="11"/>
  <c r="F12" i="9"/>
  <c r="F13" i="23"/>
  <c r="F13" i="15"/>
  <c r="F13" i="21"/>
  <c r="F14" i="7" l="1"/>
  <c r="F13" i="6"/>
  <c r="F12" i="23"/>
  <c r="F13" i="5"/>
  <c r="F13" i="3"/>
  <c r="F12" i="15"/>
  <c r="F12" i="21"/>
  <c r="F13" i="7" l="1"/>
  <c r="F12" i="6"/>
  <c r="F11" i="23"/>
  <c r="F12" i="5"/>
  <c r="F12" i="3"/>
  <c r="F11" i="15"/>
  <c r="F11" i="21"/>
  <c r="F46" i="23" l="1"/>
  <c r="F48" i="23"/>
  <c r="F49" i="21"/>
  <c r="F12" i="7"/>
  <c r="F11" i="6"/>
  <c r="F11" i="5"/>
  <c r="F11" i="3"/>
</calcChain>
</file>

<file path=xl/sharedStrings.xml><?xml version="1.0" encoding="utf-8"?>
<sst xmlns="http://schemas.openxmlformats.org/spreadsheetml/2006/main" count="1507" uniqueCount="197">
  <si>
    <t>Total</t>
  </si>
  <si>
    <t>Arrendamiento de Bienes Muebles</t>
  </si>
  <si>
    <t>Arrendamiento de Bienes Inmuebles</t>
  </si>
  <si>
    <t>ALCALDIA MUNICIPAL  DE  PANCHIMALCO 2015</t>
  </si>
  <si>
    <t>Presupuesto de Egresos Por Expresión Presupuestaria Y Fuente de Financiamiento.</t>
  </si>
  <si>
    <t>Area de Gestión                       1 Conducción Administrativa</t>
  </si>
  <si>
    <t xml:space="preserve">Unidad Presupuestaria           01 AdministraciónSuperior </t>
  </si>
  <si>
    <t>Linea de Trabajo (Exp. Pres.) 0_</t>
  </si>
  <si>
    <t>RUBRO</t>
  </si>
  <si>
    <t>CONCEPTOS</t>
  </si>
  <si>
    <t xml:space="preserve">F. F. 2           </t>
  </si>
  <si>
    <t>F. F. 1</t>
  </si>
  <si>
    <t>F.F.</t>
  </si>
  <si>
    <t>Fondos Prop.</t>
  </si>
  <si>
    <t>Fondos Gral. 25%</t>
  </si>
  <si>
    <t>Fondo Gral 75%</t>
  </si>
  <si>
    <t>REMUNERACIONES</t>
  </si>
  <si>
    <t>Sueldos</t>
  </si>
  <si>
    <t>Aguinaldos</t>
  </si>
  <si>
    <t>Dietas</t>
  </si>
  <si>
    <t>Beneficios Adicionales</t>
  </si>
  <si>
    <t>Contrib. Patron. Inst. Segurid. Soc. Públicas</t>
  </si>
  <si>
    <t>Por Remuneraciones Permanentes</t>
  </si>
  <si>
    <t>Contrib. Patron. Inst. Segurid. Soc. Privadas</t>
  </si>
  <si>
    <t>Al Personal de Servicios Permanentes</t>
  </si>
  <si>
    <t>Remuneraciones Diversas</t>
  </si>
  <si>
    <t xml:space="preserve">ADQUISIONES DE BIENES Y SERVICIOS   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</si>
  <si>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</si>
  <si>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</si>
  <si>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</si>
  <si>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</si>
  <si>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</si>
  <si>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Llantas y Neumaticos</t>
  </si>
  <si>
    <t>Combustibles y Lubricantes</t>
  </si>
  <si>
    <t>Materiales de Oficina</t>
  </si>
  <si>
    <t>Materiales Informaticos</t>
  </si>
  <si>
    <t>Bienes de Uso y Consumo Diversos</t>
  </si>
  <si>
    <t>Servicios de Agua</t>
  </si>
  <si>
    <t>Servicios de Telecomunicaciones</t>
  </si>
  <si>
    <t>Servicios de Correos</t>
  </si>
  <si>
    <t>Alumbrado Publico</t>
  </si>
  <si>
    <t>Mtto. Y Rep. De Bienes Muebles</t>
  </si>
  <si>
    <t>Mtto. Y Rep. De Bienes Inmuebles</t>
  </si>
  <si>
    <t>Servicios de Publicidad</t>
  </si>
  <si>
    <t>Servicios de Limpieza y Fumigaciones</t>
  </si>
  <si>
    <t>Servicios de Alimentacion</t>
  </si>
  <si>
    <t>Impresiones, Public. Y Reproducciones</t>
  </si>
  <si>
    <t>Serviciones Grales y Arrendamiento Diversos</t>
  </si>
  <si>
    <t>Pasajes al Interior</t>
  </si>
  <si>
    <t>Pasajes al Exterior</t>
  </si>
  <si>
    <t>Servicios Juridicos</t>
  </si>
  <si>
    <t>Servicios de Capacitación</t>
  </si>
  <si>
    <t>GASTOS FINANCIEROS Y OTROS</t>
  </si>
  <si>
    <t>Primas y Gastos de Seguros de Personas</t>
  </si>
  <si>
    <t>Primas y Gastos de Seguros de Bienes</t>
  </si>
  <si>
    <t>Comisiones y Gastos Bancarios</t>
  </si>
  <si>
    <t>Gastos Diversos</t>
  </si>
  <si>
    <t>TRANSFERENCIAS CORRIENTES</t>
  </si>
  <si>
    <t>INVERSIONES EN ACTIVOS FIJOS</t>
  </si>
  <si>
    <t>Bienes Muebles</t>
  </si>
  <si>
    <t>Mobiliario</t>
  </si>
  <si>
    <t>Maquinaria y Equipo</t>
  </si>
  <si>
    <t>Equipos Informaticos</t>
  </si>
  <si>
    <t>Bienes Muebles Diversos</t>
  </si>
  <si>
    <t>Derechos de Intangibles Diversos</t>
  </si>
  <si>
    <t>AMORTIZACION DE ENDEUDAMIENTO PUBLICO</t>
  </si>
  <si>
    <t>Amortizacion de Emprestitos Internos</t>
  </si>
  <si>
    <t>De Empresas Publicas Financieras</t>
  </si>
  <si>
    <t>TOTAL</t>
  </si>
  <si>
    <t>TOTAL RUBROS</t>
  </si>
  <si>
    <t>TOTAL CUENTAS</t>
  </si>
  <si>
    <t>TOTAL OBJETOS ESPECIFICOS</t>
  </si>
  <si>
    <t xml:space="preserve">Linea de Trabajo (Exp. Pres.) </t>
  </si>
  <si>
    <t>ALCALDIA MUNICIPAL  DE  PANCHIMALCO AÑO 2015</t>
  </si>
  <si>
    <t>Departamento de: CONTABILIDAD</t>
  </si>
  <si>
    <t>Herramientas, repuestos y accesorios</t>
  </si>
  <si>
    <t>Especies Municipales Diversas</t>
  </si>
  <si>
    <t>Impresiones, Publicaciones y Reproducciones</t>
  </si>
  <si>
    <t>Unidad Presupuestaria           01 DIRECCION Y ADMINISTRACION SUPERIOR</t>
  </si>
  <si>
    <t>Area de Gestión                       1 CONDUCCION ADMINISTRATIVA</t>
  </si>
  <si>
    <t>DEPARTAMENTO JURIDICO</t>
  </si>
  <si>
    <t>Unidad Presupuestaria           02 ADMINISTRACION FINANCIERA TRIBUTARIA</t>
  </si>
  <si>
    <t>DEPARTAMENTO DE TESORERIA</t>
  </si>
  <si>
    <t>UACI</t>
  </si>
  <si>
    <t>Unidad Presupuestaria           02 SERVICIOS MUNICIPALES</t>
  </si>
  <si>
    <t>SERVICIOS INTERNOS</t>
  </si>
  <si>
    <t>REGISTRO FAMILIAR</t>
  </si>
  <si>
    <t>Productos Quimicos</t>
  </si>
  <si>
    <t>Servicios de Capacitacion</t>
  </si>
  <si>
    <t>INTANGIBLES</t>
  </si>
  <si>
    <t>DESARROLLO TECNOLOGICO</t>
  </si>
  <si>
    <t>SERVICIOS EXTERNOS</t>
  </si>
  <si>
    <t>MEDIO AMBIENTE</t>
  </si>
  <si>
    <t>Transportes, fletes y almacenamientos</t>
  </si>
  <si>
    <t>Servicios del Medio Ambiente y Recursos Naturales</t>
  </si>
  <si>
    <t>EMPRE</t>
  </si>
  <si>
    <t>Atenciones Oficiales</t>
  </si>
  <si>
    <t>Estudios e Investigaciones</t>
  </si>
  <si>
    <t>PROMOCION SOCIAL</t>
  </si>
  <si>
    <t>Mtto y reparacion de bienes muebles</t>
  </si>
  <si>
    <t>UNIDAD DE LA MUJER</t>
  </si>
  <si>
    <t>CONVIVENCIA CIUDADANA</t>
  </si>
  <si>
    <t>Departamento de: PRESUPUESTO</t>
  </si>
  <si>
    <t>Libros Textos y Utiles de Enseñanza</t>
  </si>
  <si>
    <t>SECRETARIA MUNICIPAL</t>
  </si>
  <si>
    <t xml:space="preserve">                         </t>
  </si>
  <si>
    <t>REMUNERACIONES PERMANENTES</t>
  </si>
  <si>
    <t xml:space="preserve">BIENES DE USO Y CONSUMO  </t>
  </si>
  <si>
    <t>SERVICIOS GENERALES Y ARRENDAMIENTOS</t>
  </si>
  <si>
    <t>PASAJES Y VIATICOS</t>
  </si>
  <si>
    <t>CONSULTORIA, ESTUDIOS E INVESTIGACIONES</t>
  </si>
  <si>
    <t>SEGUROS, COMISIONES Y GASTOS BANCARIOS</t>
  </si>
  <si>
    <t>OTROS GASTOS NO CLASIFICADOS</t>
  </si>
  <si>
    <t>CONSULTORIAS, ESTUDIOS E INVESTIGACIONES</t>
  </si>
  <si>
    <t xml:space="preserve">BIENES MUEBLES   </t>
  </si>
  <si>
    <t xml:space="preserve">BIENES DE USO Y CONSUMO   </t>
  </si>
  <si>
    <t>BIENES MUEBLES</t>
  </si>
  <si>
    <t>BIENES DE USO Y CONSUMO</t>
  </si>
  <si>
    <t xml:space="preserve">BIENES MUEBLES  </t>
  </si>
  <si>
    <t xml:space="preserve">BIENES MUEBLES    </t>
  </si>
  <si>
    <t>REMUNERACIONES PERMENENTES</t>
  </si>
  <si>
    <t xml:space="preserve">REMUNERACIONES PERMANENTES </t>
  </si>
  <si>
    <t>SERVICIOS BASICOS</t>
  </si>
  <si>
    <t>SINDICATURA MUNICIPAL</t>
  </si>
  <si>
    <t>CONCEJO MUNICIPAL</t>
  </si>
  <si>
    <t>DESPACHO MUNICIPAL</t>
  </si>
  <si>
    <t>GERENCIA GENERAL</t>
  </si>
  <si>
    <t>UNIDAD DE AUDITORIA INTERNA</t>
  </si>
  <si>
    <t>RECURSOS HUMANOS</t>
  </si>
  <si>
    <t>UATM</t>
  </si>
  <si>
    <t>ADMINISTRACION MERCADO Y POLIDEPORTIVO</t>
  </si>
  <si>
    <t xml:space="preserve"> </t>
  </si>
  <si>
    <t>ADMINISTRACION CEMENTERIO Y RASTRO</t>
  </si>
  <si>
    <t>DISTRITO 1 LOS PLANES</t>
  </si>
  <si>
    <t>ACCESO A LA INFORMACION</t>
  </si>
  <si>
    <t>COMUNICACIONES</t>
  </si>
  <si>
    <t>CAM</t>
  </si>
  <si>
    <t>SERVICIOS GENERALES</t>
  </si>
  <si>
    <t>GESTION DE RIESGOS</t>
  </si>
  <si>
    <t>PLANIFICACION Y PROYECTOS</t>
  </si>
  <si>
    <t>INDEMNIZACIONES</t>
  </si>
  <si>
    <t>Al Personal de Servicios Eventuales</t>
  </si>
  <si>
    <t>REMUNERACIONES DIVERSAS</t>
  </si>
  <si>
    <t>Minerales no Metalicos y Productos Derivados</t>
  </si>
  <si>
    <t>Minerales, Metalicos y Productos Derivados</t>
  </si>
  <si>
    <t>Servicios de Energia Electrica</t>
  </si>
  <si>
    <t>Transp. Fletes y Almacenamientos</t>
  </si>
  <si>
    <t>Servicios Generales y Arrendamientos Diversos</t>
  </si>
  <si>
    <t>Viaticos por Comision Interna</t>
  </si>
  <si>
    <t>Viaticos por Comision Externa</t>
  </si>
  <si>
    <t>Consultorias, Estudios e Investigaciones Diversas</t>
  </si>
  <si>
    <t>TRANSFERENCIAS CORRIENTES AL SECTOR PUBLICO</t>
  </si>
  <si>
    <t>TRANSFERENCIAS CORRIENTES AL SECTOR PRIVADO</t>
  </si>
  <si>
    <t>A Personas Naturales</t>
  </si>
  <si>
    <t>GASTOS DE REPRESENTACION</t>
  </si>
  <si>
    <t>Por Prestacion de Servicios en el Pais</t>
  </si>
  <si>
    <t>Herramientas, Repuestos y Accesorios</t>
  </si>
  <si>
    <t>Materiales Electricos</t>
  </si>
  <si>
    <t>mantenimiento y reparacion de vehiculos</t>
  </si>
  <si>
    <t>Transportes, Fletes y Almacenamientos</t>
  </si>
  <si>
    <t>Viaticos Por Comision Externa</t>
  </si>
  <si>
    <t>INVERSIONES EN ACTIVO FIJO</t>
  </si>
  <si>
    <t>Productos Alimenticios Para Personas</t>
  </si>
  <si>
    <t>Libros, Textos y Utiles de Enseñanza</t>
  </si>
  <si>
    <t>Libros, Textos, Utiles de Enseñanza y Publicaciones</t>
  </si>
  <si>
    <t>Mobiliarios</t>
  </si>
  <si>
    <t>COMISIONES POR SERVICIOS PERSONALES</t>
  </si>
  <si>
    <t>Comisiones por Recaudacion</t>
  </si>
  <si>
    <t>Libros, Textos Utiles de Enseñanza y Publicaciones</t>
  </si>
  <si>
    <t>Arrendamiento por el Uso de Bienes Intangibles</t>
  </si>
  <si>
    <t>Vehiculos de Transporte</t>
  </si>
  <si>
    <t>Mantenimiento y Reparacion de Bienes Inmuebles</t>
  </si>
  <si>
    <t>Minerales Metalicos y Productos Derivados</t>
  </si>
  <si>
    <t>Servicios de Limpieza y Fumigacion</t>
  </si>
  <si>
    <t>Libros, Textosy Utiles de Enseñanza</t>
  </si>
  <si>
    <t>Mantenimiento y Reparaciones de Vehiculos</t>
  </si>
  <si>
    <t>Mtto y Reparaciones de Vehiculos</t>
  </si>
  <si>
    <t>Minerales No Metalicos y Productos Derivados</t>
  </si>
  <si>
    <t>mantenimiento y Reparaciones de Bienes Inmuebles</t>
  </si>
  <si>
    <t>0104</t>
  </si>
  <si>
    <t>0106</t>
  </si>
  <si>
    <t>0107</t>
  </si>
  <si>
    <t>0109</t>
  </si>
  <si>
    <t>0113</t>
  </si>
  <si>
    <t>0201</t>
  </si>
  <si>
    <t>0205</t>
  </si>
  <si>
    <t>Servicios de Contabilidad y auditoria</t>
  </si>
  <si>
    <t>Unidad Presupuestaria           SERVICIOS MUNICIPALES</t>
  </si>
  <si>
    <t xml:space="preserve">ADQUISICIONES DE BIENES Y SERVICIOS   </t>
  </si>
  <si>
    <t>FINANCIAMIENTO (PRESTAMO)</t>
  </si>
  <si>
    <t>AMORTIZACION DE DEUDA MUNICIPAL</t>
  </si>
  <si>
    <t>Intereses y Comisiones de Emprestitos Internos</t>
  </si>
  <si>
    <t xml:space="preserve">      </t>
  </si>
  <si>
    <t xml:space="preserve">                                                                                </t>
  </si>
  <si>
    <t>COMURES</t>
  </si>
  <si>
    <t>AMUSDELI</t>
  </si>
  <si>
    <t>ENEPASA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</si>
</sst>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¢&quot;#,##0.00"/>
    <numFmt numFmtId="165" formatCode="_([$$-440A]* #,##0.00_);_([$$-440A]* \(#,##0.00\);_([$$-440A]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[$$-409]* #,##0.00_);_([$$-409]* \(#,##0.00\);_([$$-409]* \-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7">
    <xf numFmtId="0" fontId="0" fillId="0" borderId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165" fontId="3" fillId="0" borderId="0" applyFont="0" applyFill="0" applyBorder="0" applyAlignment="0" applyProtection="0"/>
    <xf numFmtId="0" fontId="2" fillId="0" borderId="0"/>
    <xf numFmtId="0" fontId="16" fillId="0" borderId="0"/>
    <xf numFmtId="166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1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203">
    <xf numFmtId="0" fontId="0" fillId="0" borderId="0" xfId="0"/>
    <xf numFmtId="4" fontId="0" fillId="0" borderId="0" xfId="0" applyNumberFormat="1"/>
    <xf numFmtId="0" fontId="10" fillId="0" borderId="0" xfId="0" applyFont="1"/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1" xfId="0" applyFont="1" applyFill="1" applyBorder="1"/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/>
    <xf numFmtId="0" fontId="10" fillId="0" borderId="12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0" xfId="0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164" fontId="12" fillId="0" borderId="0" xfId="0" applyNumberFormat="1" applyFont="1" applyFill="1" applyBorder="1"/>
    <xf numFmtId="0" fontId="0" fillId="0" borderId="0" xfId="0" applyBorder="1"/>
    <xf numFmtId="164" fontId="12" fillId="0" borderId="0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4" fontId="0" fillId="0" borderId="0" xfId="0" applyNumberFormat="1" applyBorder="1"/>
    <xf numFmtId="4" fontId="12" fillId="0" borderId="0" xfId="0" applyNumberFormat="1" applyFont="1" applyBorder="1"/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4" fontId="11" fillId="0" borderId="10" xfId="1" applyFont="1" applyFill="1" applyBorder="1"/>
    <xf numFmtId="44" fontId="11" fillId="0" borderId="1" xfId="1" applyFont="1" applyFill="1" applyBorder="1"/>
    <xf numFmtId="44" fontId="10" fillId="0" borderId="1" xfId="1" applyFont="1" applyFill="1" applyBorder="1"/>
    <xf numFmtId="0" fontId="11" fillId="0" borderId="1" xfId="0" applyFont="1" applyFill="1" applyBorder="1" applyAlignment="1">
      <alignment wrapText="1"/>
    </xf>
    <xf numFmtId="0" fontId="7" fillId="0" borderId="0" xfId="0" applyFont="1" applyBorder="1"/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5" fillId="0" borderId="0" xfId="4"/>
    <xf numFmtId="0" fontId="11" fillId="0" borderId="0" xfId="4" applyFont="1" applyAlignment="1">
      <alignment horizontal="center"/>
    </xf>
    <xf numFmtId="0" fontId="11" fillId="0" borderId="3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5" fillId="0" borderId="0" xfId="4" applyAlignment="1">
      <alignment horizontal="left"/>
    </xf>
    <xf numFmtId="0" fontId="11" fillId="2" borderId="10" xfId="4" applyFont="1" applyFill="1" applyBorder="1" applyAlignment="1">
      <alignment horizontal="left"/>
    </xf>
    <xf numFmtId="0" fontId="11" fillId="2" borderId="10" xfId="4" applyFont="1" applyFill="1" applyBorder="1"/>
    <xf numFmtId="165" fontId="11" fillId="2" borderId="10" xfId="5" applyNumberFormat="1" applyFont="1" applyFill="1" applyBorder="1"/>
    <xf numFmtId="0" fontId="11" fillId="2" borderId="1" xfId="4" applyFont="1" applyFill="1" applyBorder="1" applyAlignment="1">
      <alignment horizontal="left"/>
    </xf>
    <xf numFmtId="0" fontId="11" fillId="2" borderId="11" xfId="4" applyFont="1" applyFill="1" applyBorder="1"/>
    <xf numFmtId="165" fontId="11" fillId="2" borderId="1" xfId="5" applyNumberFormat="1" applyFont="1" applyFill="1" applyBorder="1"/>
    <xf numFmtId="0" fontId="10" fillId="2" borderId="12" xfId="4" applyFont="1" applyFill="1" applyBorder="1" applyAlignment="1">
      <alignment horizontal="left"/>
    </xf>
    <xf numFmtId="0" fontId="10" fillId="2" borderId="13" xfId="4" applyFont="1" applyFill="1" applyBorder="1"/>
    <xf numFmtId="165" fontId="10" fillId="2" borderId="1" xfId="5" applyNumberFormat="1" applyFont="1" applyFill="1" applyBorder="1"/>
    <xf numFmtId="0" fontId="10" fillId="2" borderId="1" xfId="4" applyFont="1" applyFill="1" applyBorder="1" applyAlignment="1">
      <alignment horizontal="left"/>
    </xf>
    <xf numFmtId="165" fontId="10" fillId="2" borderId="10" xfId="5" applyNumberFormat="1" applyFont="1" applyFill="1" applyBorder="1"/>
    <xf numFmtId="0" fontId="11" fillId="2" borderId="1" xfId="4" applyFont="1" applyFill="1" applyBorder="1"/>
    <xf numFmtId="0" fontId="10" fillId="2" borderId="1" xfId="4" applyFont="1" applyFill="1" applyBorder="1"/>
    <xf numFmtId="44" fontId="10" fillId="2" borderId="1" xfId="5" applyFont="1" applyFill="1" applyBorder="1"/>
    <xf numFmtId="44" fontId="11" fillId="2" borderId="1" xfId="5" applyFont="1" applyFill="1" applyBorder="1"/>
    <xf numFmtId="165" fontId="10" fillId="2" borderId="15" xfId="5" applyNumberFormat="1" applyFont="1" applyFill="1" applyBorder="1"/>
    <xf numFmtId="165" fontId="11" fillId="2" borderId="16" xfId="5" applyNumberFormat="1" applyFont="1" applyFill="1" applyBorder="1"/>
    <xf numFmtId="165" fontId="11" fillId="2" borderId="15" xfId="5" applyNumberFormat="1" applyFont="1" applyFill="1" applyBorder="1"/>
    <xf numFmtId="0" fontId="5" fillId="0" borderId="18" xfId="4" applyBorder="1"/>
    <xf numFmtId="0" fontId="11" fillId="2" borderId="1" xfId="4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44" fontId="11" fillId="2" borderId="1" xfId="1" applyFont="1" applyFill="1" applyBorder="1"/>
    <xf numFmtId="44" fontId="10" fillId="2" borderId="1" xfId="1" applyFont="1" applyFill="1" applyBorder="1"/>
    <xf numFmtId="49" fontId="8" fillId="0" borderId="0" xfId="0" applyNumberFormat="1" applyFont="1" applyFill="1" applyAlignment="1">
      <alignment horizontal="center"/>
    </xf>
    <xf numFmtId="0" fontId="11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left"/>
    </xf>
    <xf numFmtId="44" fontId="10" fillId="0" borderId="10" xfId="1" applyFont="1" applyFill="1" applyBorder="1"/>
    <xf numFmtId="0" fontId="7" fillId="0" borderId="0" xfId="0" applyFont="1"/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44" fontId="10" fillId="2" borderId="10" xfId="1" applyFont="1" applyFill="1" applyBorder="1"/>
    <xf numFmtId="44" fontId="11" fillId="2" borderId="10" xfId="1" applyFont="1" applyFill="1" applyBorder="1"/>
    <xf numFmtId="44" fontId="11" fillId="2" borderId="14" xfId="1" applyFont="1" applyFill="1" applyBorder="1"/>
    <xf numFmtId="44" fontId="11" fillId="2" borderId="12" xfId="1" applyFont="1" applyFill="1" applyBorder="1"/>
    <xf numFmtId="44" fontId="10" fillId="2" borderId="12" xfId="1" applyFont="1" applyFill="1" applyBorder="1"/>
    <xf numFmtId="44" fontId="11" fillId="0" borderId="12" xfId="1" applyFont="1" applyFill="1" applyBorder="1"/>
    <xf numFmtId="44" fontId="10" fillId="0" borderId="12" xfId="1" applyFont="1" applyFill="1" applyBorder="1"/>
    <xf numFmtId="44" fontId="11" fillId="0" borderId="14" xfId="1" applyFont="1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18" xfId="0" applyBorder="1"/>
    <xf numFmtId="44" fontId="0" fillId="0" borderId="18" xfId="1" applyFont="1" applyBorder="1"/>
    <xf numFmtId="164" fontId="12" fillId="0" borderId="18" xfId="0" applyNumberFormat="1" applyFont="1" applyBorder="1"/>
    <xf numFmtId="164" fontId="12" fillId="0" borderId="18" xfId="0" applyNumberFormat="1" applyFont="1" applyFill="1" applyBorder="1"/>
    <xf numFmtId="0" fontId="7" fillId="0" borderId="18" xfId="0" applyFont="1" applyBorder="1"/>
    <xf numFmtId="44" fontId="7" fillId="0" borderId="0" xfId="1" applyFont="1" applyBorder="1"/>
    <xf numFmtId="0" fontId="5" fillId="0" borderId="0" xfId="4" applyBorder="1"/>
    <xf numFmtId="44" fontId="0" fillId="0" borderId="0" xfId="1" applyFont="1" applyBorder="1"/>
    <xf numFmtId="44" fontId="12" fillId="0" borderId="0" xfId="1" applyFont="1" applyFill="1" applyBorder="1"/>
    <xf numFmtId="0" fontId="0" fillId="0" borderId="0" xfId="0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0" fillId="0" borderId="0" xfId="0" applyAlignment="1">
      <alignment horizontal="center"/>
    </xf>
    <xf numFmtId="165" fontId="10" fillId="2" borderId="17" xfId="5" applyNumberFormat="1" applyFont="1" applyFill="1" applyBorder="1"/>
    <xf numFmtId="165" fontId="10" fillId="2" borderId="11" xfId="5" applyNumberFormat="1" applyFont="1" applyFill="1" applyBorder="1"/>
    <xf numFmtId="49" fontId="12" fillId="0" borderId="0" xfId="4" applyNumberFormat="1" applyFont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0" fontId="13" fillId="0" borderId="0" xfId="0" applyFont="1" applyFill="1" applyBorder="1" applyAlignment="1"/>
    <xf numFmtId="49" fontId="11" fillId="0" borderId="0" xfId="0" applyNumberFormat="1" applyFont="1" applyFill="1" applyAlignment="1">
      <alignment horizontal="center"/>
    </xf>
    <xf numFmtId="44" fontId="0" fillId="0" borderId="0" xfId="0" applyNumberFormat="1"/>
    <xf numFmtId="44" fontId="14" fillId="0" borderId="0" xfId="0" applyNumberFormat="1" applyFont="1"/>
    <xf numFmtId="44" fontId="0" fillId="0" borderId="0" xfId="0" applyNumberFormat="1" applyBorder="1"/>
    <xf numFmtId="0" fontId="12" fillId="0" borderId="18" xfId="0" applyFont="1" applyFill="1" applyBorder="1" applyAlignment="1">
      <alignment horizontal="center" vertical="center"/>
    </xf>
    <xf numFmtId="44" fontId="0" fillId="0" borderId="18" xfId="0" applyNumberFormat="1" applyBorder="1"/>
    <xf numFmtId="44" fontId="12" fillId="2" borderId="18" xfId="0" applyNumberFormat="1" applyFont="1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0" xfId="0" applyFill="1"/>
    <xf numFmtId="0" fontId="7" fillId="2" borderId="0" xfId="0" applyFont="1" applyFill="1" applyBorder="1"/>
    <xf numFmtId="44" fontId="12" fillId="2" borderId="18" xfId="1" applyFont="1" applyFill="1" applyBorder="1"/>
    <xf numFmtId="0" fontId="7" fillId="2" borderId="0" xfId="0" applyFont="1" applyFill="1"/>
    <xf numFmtId="0" fontId="12" fillId="2" borderId="0" xfId="0" applyFont="1" applyFill="1"/>
    <xf numFmtId="44" fontId="0" fillId="0" borderId="18" xfId="1" applyFont="1" applyFill="1" applyBorder="1"/>
    <xf numFmtId="44" fontId="7" fillId="2" borderId="18" xfId="1" applyFont="1" applyFill="1" applyBorder="1"/>
    <xf numFmtId="44" fontId="0" fillId="2" borderId="0" xfId="0" applyNumberFormat="1" applyFill="1" applyBorder="1"/>
    <xf numFmtId="0" fontId="0" fillId="0" borderId="19" xfId="0" applyBorder="1"/>
    <xf numFmtId="44" fontId="7" fillId="0" borderId="18" xfId="1" applyFont="1" applyFill="1" applyBorder="1"/>
    <xf numFmtId="44" fontId="12" fillId="2" borderId="0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44" fontId="12" fillId="0" borderId="18" xfId="1" applyFont="1" applyFill="1" applyBorder="1"/>
    <xf numFmtId="44" fontId="12" fillId="0" borderId="18" xfId="1" applyFont="1" applyBorder="1"/>
    <xf numFmtId="44" fontId="0" fillId="2" borderId="18" xfId="1" applyFont="1" applyFill="1" applyBorder="1"/>
    <xf numFmtId="44" fontId="0" fillId="2" borderId="18" xfId="0" applyNumberFormat="1" applyFill="1" applyBorder="1"/>
    <xf numFmtId="0" fontId="12" fillId="0" borderId="18" xfId="0" applyFont="1" applyBorder="1" applyAlignment="1">
      <alignment horizontal="center"/>
    </xf>
    <xf numFmtId="0" fontId="7" fillId="2" borderId="18" xfId="0" applyFont="1" applyFill="1" applyBorder="1"/>
    <xf numFmtId="44" fontId="0" fillId="2" borderId="0" xfId="0" applyNumberFormat="1" applyFill="1" applyBorder="1" applyAlignment="1">
      <alignment horizontal="center"/>
    </xf>
    <xf numFmtId="44" fontId="0" fillId="2" borderId="0" xfId="0" applyNumberFormat="1" applyFill="1"/>
    <xf numFmtId="0" fontId="0" fillId="0" borderId="18" xfId="0" applyFill="1" applyBorder="1"/>
    <xf numFmtId="0" fontId="7" fillId="0" borderId="0" xfId="0" applyFont="1" applyAlignment="1">
      <alignment horizontal="left"/>
    </xf>
    <xf numFmtId="44" fontId="15" fillId="0" borderId="0" xfId="1" applyFont="1"/>
    <xf numFmtId="44" fontId="7" fillId="0" borderId="0" xfId="1" applyFont="1" applyBorder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12" fillId="2" borderId="18" xfId="0" applyFont="1" applyFill="1" applyBorder="1"/>
    <xf numFmtId="8" fontId="7" fillId="0" borderId="0" xfId="1" applyNumberFormat="1" applyFont="1" applyBorder="1"/>
    <xf numFmtId="0" fontId="10" fillId="2" borderId="13" xfId="0" applyFont="1" applyFill="1" applyBorder="1"/>
    <xf numFmtId="44" fontId="11" fillId="0" borderId="0" xfId="1" applyFont="1" applyFill="1" applyBorder="1"/>
    <xf numFmtId="0" fontId="13" fillId="0" borderId="0" xfId="0" applyFont="1" applyFill="1" applyBorder="1" applyAlignment="1">
      <alignment horizontal="left"/>
    </xf>
    <xf numFmtId="44" fontId="14" fillId="2" borderId="0" xfId="0" applyNumberFormat="1" applyFont="1" applyFill="1"/>
    <xf numFmtId="44" fontId="0" fillId="3" borderId="0" xfId="1" applyFont="1" applyFill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44" fontId="0" fillId="0" borderId="22" xfId="1" applyFont="1" applyBorder="1"/>
    <xf numFmtId="0" fontId="0" fillId="0" borderId="23" xfId="0" applyBorder="1"/>
    <xf numFmtId="0" fontId="10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3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3" fillId="0" borderId="0" xfId="4" applyFont="1" applyBorder="1" applyAlignment="1">
      <alignment horizontal="left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27">
    <cellStyle name="Euro" xfId="2"/>
    <cellStyle name="Excel Built-in Normal" xfId="11"/>
    <cellStyle name="Excel Built-in Normal 1 2" xfId="17"/>
    <cellStyle name="Excel Built-in Normal_Cuentas de proyectos 311211" xfId="18"/>
    <cellStyle name="Millares 2" xfId="19"/>
    <cellStyle name="Millares 3" xfId="20"/>
    <cellStyle name="Moneda" xfId="1" builtinId="4"/>
    <cellStyle name="Moneda 2" xfId="3"/>
    <cellStyle name="Moneda 2 2" xfId="21"/>
    <cellStyle name="Moneda 3" xfId="5"/>
    <cellStyle name="Moneda 3 2" xfId="15"/>
    <cellStyle name="Moneda 4" xfId="9"/>
    <cellStyle name="Moneda 5" xfId="12"/>
    <cellStyle name="Moneda 6" xfId="16"/>
    <cellStyle name="Moneda 7" xfId="26"/>
    <cellStyle name="Normal" xfId="0" builtinId="0"/>
    <cellStyle name="Normal 2" xfId="4"/>
    <cellStyle name="Normal 2 2" xfId="7"/>
    <cellStyle name="Normal 2_Disp220910" xfId="22"/>
    <cellStyle name="Normal 3" xfId="6"/>
    <cellStyle name="Normal 4" xfId="8"/>
    <cellStyle name="Normal 5" xfId="13"/>
    <cellStyle name="Normal 6" xfId="25"/>
    <cellStyle name="Normal 6 2" xfId="23"/>
    <cellStyle name="Normal 6_Cuentas Bancarias 2" xfId="14"/>
    <cellStyle name="Normal 7" xfId="24"/>
    <cellStyle name="Porcentual 2" xfId="10"/>
  </cellStyles>
  <dxfs count="0"/>
  <tableStyles count="0" defaultTableStyle="TableStyleMedium9" defaultPivotStyle="PivotStyleLight16"/>
  <colors>
    <mruColors>
      <color rgb="FFF5DBEA"/>
      <color rgb="FFE9B1D1"/>
      <color rgb="FFE090BE"/>
      <color rgb="FFF2AA9C"/>
      <color rgb="FFEE9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5\plazas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lujo%202015%20FODES%207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jo"/>
      <sheetName val="despacho"/>
      <sheetName val="sindicatura"/>
      <sheetName val="secretaria"/>
      <sheetName val="juridico"/>
      <sheetName val="gerencia"/>
      <sheetName val="auditor"/>
      <sheetName val="conta"/>
      <sheetName val="Presupuesto"/>
      <sheetName val="tesoreria"/>
      <sheetName val="UATM"/>
      <sheetName val="Distrito"/>
      <sheetName val="UACI"/>
      <sheetName val="mcdo"/>
      <sheetName val="Registro"/>
      <sheetName val="Rastro"/>
      <sheetName val="RR HH"/>
      <sheetName val="Unidad de la mujer"/>
      <sheetName val="desarrollo"/>
      <sheetName val="Acceso"/>
      <sheetName val="medio a"/>
      <sheetName val="S.G"/>
      <sheetName val="G. Riesgo"/>
      <sheetName val="convivencia"/>
      <sheetName val="CAM"/>
      <sheetName val="promo"/>
      <sheetName val="proyectos"/>
      <sheetName val="comunicaciones"/>
      <sheetName val="Empre"/>
    </sheetNames>
    <sheetDataSet>
      <sheetData sheetId="0"/>
      <sheetData sheetId="1">
        <row r="15">
          <cell r="G15">
            <v>27600</v>
          </cell>
          <cell r="H15">
            <v>1105.0999999999999</v>
          </cell>
          <cell r="J15">
            <v>1337.1599999999999</v>
          </cell>
          <cell r="L15">
            <v>1863</v>
          </cell>
        </row>
      </sheetData>
      <sheetData sheetId="2"/>
      <sheetData sheetId="3">
        <row r="16">
          <cell r="G16">
            <v>18810</v>
          </cell>
          <cell r="J16">
            <v>1274.1390000000001</v>
          </cell>
          <cell r="L16">
            <v>1269.7350000000001</v>
          </cell>
        </row>
      </sheetData>
      <sheetData sheetId="4">
        <row r="13">
          <cell r="L13">
            <v>576</v>
          </cell>
        </row>
      </sheetData>
      <sheetData sheetId="5">
        <row r="15">
          <cell r="G15">
            <v>20400</v>
          </cell>
        </row>
        <row r="19">
          <cell r="G19">
            <v>932.13900000000001</v>
          </cell>
        </row>
        <row r="20">
          <cell r="G20">
            <v>1377</v>
          </cell>
        </row>
      </sheetData>
      <sheetData sheetId="6"/>
      <sheetData sheetId="7">
        <row r="16">
          <cell r="G16">
            <v>17250</v>
          </cell>
          <cell r="L16">
            <v>1164.375</v>
          </cell>
        </row>
      </sheetData>
      <sheetData sheetId="8"/>
      <sheetData sheetId="9">
        <row r="18">
          <cell r="G18">
            <v>26850</v>
          </cell>
          <cell r="L18">
            <v>1812.4949999999999</v>
          </cell>
        </row>
      </sheetData>
      <sheetData sheetId="10">
        <row r="21">
          <cell r="G21">
            <v>38850</v>
          </cell>
          <cell r="H21">
            <v>2582.65</v>
          </cell>
          <cell r="J21">
            <v>2957.16</v>
          </cell>
          <cell r="L21">
            <v>2622.4349999999999</v>
          </cell>
        </row>
      </sheetData>
      <sheetData sheetId="11"/>
      <sheetData sheetId="12">
        <row r="16">
          <cell r="G16">
            <v>15450</v>
          </cell>
          <cell r="L16">
            <v>1042.9349999999999</v>
          </cell>
        </row>
      </sheetData>
      <sheetData sheetId="13"/>
      <sheetData sheetId="14">
        <row r="17">
          <cell r="G17">
            <v>17250</v>
          </cell>
          <cell r="J17">
            <v>1293.75</v>
          </cell>
          <cell r="L17">
            <v>1164.375</v>
          </cell>
        </row>
      </sheetData>
      <sheetData sheetId="15"/>
      <sheetData sheetId="16">
        <row r="15">
          <cell r="G15">
            <v>13200</v>
          </cell>
          <cell r="H15">
            <v>977.55</v>
          </cell>
          <cell r="J15">
            <v>990</v>
          </cell>
          <cell r="L15">
            <v>891</v>
          </cell>
        </row>
      </sheetData>
      <sheetData sheetId="17"/>
      <sheetData sheetId="18"/>
      <sheetData sheetId="19"/>
      <sheetData sheetId="20">
        <row r="15">
          <cell r="G15">
            <v>10650</v>
          </cell>
          <cell r="J15">
            <v>798.75</v>
          </cell>
          <cell r="L15">
            <v>435.375</v>
          </cell>
        </row>
      </sheetData>
      <sheetData sheetId="21"/>
      <sheetData sheetId="22"/>
      <sheetData sheetId="23"/>
      <sheetData sheetId="24"/>
      <sheetData sheetId="25">
        <row r="35">
          <cell r="G35">
            <v>84450</v>
          </cell>
          <cell r="J35">
            <v>6333.75</v>
          </cell>
          <cell r="L35">
            <v>5709.375</v>
          </cell>
        </row>
      </sheetData>
      <sheetData sheetId="26">
        <row r="17">
          <cell r="G17">
            <v>25350</v>
          </cell>
        </row>
      </sheetData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cierre"/>
      <sheetName val="Flujo2014"/>
      <sheetName val="Flujo real"/>
    </sheetNames>
    <sheetDataSet>
      <sheetData sheetId="0" refreshError="1"/>
      <sheetData sheetId="1" refreshError="1"/>
      <sheetData sheetId="2">
        <row r="13">
          <cell r="O13">
            <v>761355.72000000009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521"/>
  <sheetViews>
    <sheetView showGridLines="0" topLeftCell="A7" zoomScale="130" zoomScaleNormal="130" workbookViewId="0">
      <pane xSplit="2" ySplit="4" topLeftCell="C26" activePane="bottomRight" state="frozen"/>
      <selection activeCell="A7" sqref="A7"/>
      <selection pane="topRight" activeCell="C7" sqref="C7"/>
      <selection pane="bottomLeft" activeCell="A11" sqref="A11"/>
      <selection pane="bottomRight" activeCell="D46" sqref="D46"/>
    </sheetView>
  </sheetViews>
  <sheetFormatPr baseColWidth="10" defaultRowHeight="12.75" x14ac:dyDescent="0.2"/>
  <cols>
    <col min="1" max="1" width="7" customWidth="1"/>
    <col min="2" max="2" width="40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78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97" t="s">
        <v>124</v>
      </c>
      <c r="B7" s="124"/>
      <c r="C7" s="124"/>
      <c r="D7" s="124"/>
      <c r="E7" s="124"/>
      <c r="F7" s="124"/>
    </row>
    <row r="8" spans="1:6" ht="15.75" thickBot="1" x14ac:dyDescent="0.3">
      <c r="A8" s="3"/>
      <c r="B8" s="3"/>
      <c r="C8" s="3"/>
      <c r="D8" s="91"/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86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87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SUM(C12+C15+C17+C19+C22)</f>
        <v>112550.09999999999</v>
      </c>
      <c r="D11" s="99">
        <f t="shared" ref="D11:F11" si="0">SUM(D12+D15+D17+D19+D22)</f>
        <v>32493.599999999999</v>
      </c>
      <c r="E11" s="99">
        <f t="shared" si="0"/>
        <v>0</v>
      </c>
      <c r="F11" s="99">
        <f t="shared" si="0"/>
        <v>145043.70000000001</v>
      </c>
    </row>
    <row r="12" spans="1:6" x14ac:dyDescent="0.2">
      <c r="A12" s="12">
        <v>511</v>
      </c>
      <c r="B12" s="13" t="s">
        <v>106</v>
      </c>
      <c r="C12" s="89">
        <f>SUM(C13:C14)</f>
        <v>66600</v>
      </c>
      <c r="D12" s="89">
        <f t="shared" ref="D12:F12" si="1">SUM(D13:D14)</f>
        <v>28800</v>
      </c>
      <c r="E12" s="89">
        <f t="shared" si="1"/>
        <v>0</v>
      </c>
      <c r="F12" s="89">
        <f t="shared" si="1"/>
        <v>95400</v>
      </c>
    </row>
    <row r="13" spans="1:6" x14ac:dyDescent="0.2">
      <c r="A13" s="14">
        <v>51101</v>
      </c>
      <c r="B13" s="15" t="s">
        <v>17</v>
      </c>
      <c r="C13" s="90">
        <v>9000</v>
      </c>
      <c r="D13" s="90"/>
      <c r="E13" s="90"/>
      <c r="F13" s="90">
        <f t="shared" ref="F13:F14" si="2">SUM(C13:E13)</f>
        <v>9000</v>
      </c>
    </row>
    <row r="14" spans="1:6" x14ac:dyDescent="0.2">
      <c r="A14" s="14">
        <v>51105</v>
      </c>
      <c r="B14" s="16" t="s">
        <v>19</v>
      </c>
      <c r="C14" s="90">
        <v>57600</v>
      </c>
      <c r="D14" s="90">
        <v>28800</v>
      </c>
      <c r="E14" s="90"/>
      <c r="F14" s="90">
        <f t="shared" si="2"/>
        <v>86400</v>
      </c>
    </row>
    <row r="15" spans="1:6" x14ac:dyDescent="0.2">
      <c r="A15" s="12">
        <v>514</v>
      </c>
      <c r="B15" s="11" t="s">
        <v>21</v>
      </c>
      <c r="C15" s="89">
        <f>SUM(C16:C16)</f>
        <v>17867.7</v>
      </c>
      <c r="D15" s="89">
        <f>SUM(D16:D16)</f>
        <v>1944</v>
      </c>
      <c r="E15" s="89">
        <f>SUM(E16:E16)</f>
        <v>0</v>
      </c>
      <c r="F15" s="89">
        <f>SUM(F16:F16)</f>
        <v>19811.7</v>
      </c>
    </row>
    <row r="16" spans="1:6" x14ac:dyDescent="0.2">
      <c r="A16" s="17">
        <v>51401</v>
      </c>
      <c r="B16" s="20" t="s">
        <v>22</v>
      </c>
      <c r="C16" s="90">
        <v>17867.7</v>
      </c>
      <c r="D16" s="90">
        <v>1944</v>
      </c>
      <c r="E16" s="90"/>
      <c r="F16" s="90">
        <f>SUM(C16:E16)</f>
        <v>19811.7</v>
      </c>
    </row>
    <row r="17" spans="1:7" x14ac:dyDescent="0.2">
      <c r="A17" s="12">
        <v>515</v>
      </c>
      <c r="B17" s="19" t="s">
        <v>23</v>
      </c>
      <c r="C17" s="89">
        <f>SUM(C18:C18)</f>
        <v>4082.4</v>
      </c>
      <c r="D17" s="89">
        <f>SUM(D18:D18)</f>
        <v>1749.6</v>
      </c>
      <c r="E17" s="89">
        <f>SUM(E18:E18)</f>
        <v>0</v>
      </c>
      <c r="F17" s="89">
        <f>SUM(F18:F18)</f>
        <v>5832</v>
      </c>
    </row>
    <row r="18" spans="1:7" x14ac:dyDescent="0.2">
      <c r="A18" s="17">
        <v>51501</v>
      </c>
      <c r="B18" s="20" t="s">
        <v>22</v>
      </c>
      <c r="C18" s="90">
        <v>4082.4</v>
      </c>
      <c r="D18" s="90">
        <v>1749.6</v>
      </c>
      <c r="E18" s="90"/>
      <c r="F18" s="90">
        <f>SUM(C18:E18)</f>
        <v>5832</v>
      </c>
    </row>
    <row r="19" spans="1:7" x14ac:dyDescent="0.2">
      <c r="A19" s="12">
        <v>517</v>
      </c>
      <c r="B19" s="19" t="s">
        <v>140</v>
      </c>
      <c r="C19" s="89">
        <f>SUM(C20:C21)</f>
        <v>22000</v>
      </c>
      <c r="D19" s="89">
        <f t="shared" ref="D19:F19" si="3">SUM(D20:D21)</f>
        <v>0</v>
      </c>
      <c r="E19" s="89">
        <f t="shared" si="3"/>
        <v>0</v>
      </c>
      <c r="F19" s="89">
        <f t="shared" si="3"/>
        <v>22000</v>
      </c>
    </row>
    <row r="20" spans="1:7" x14ac:dyDescent="0.2">
      <c r="A20" s="17">
        <v>51701</v>
      </c>
      <c r="B20" s="20" t="s">
        <v>24</v>
      </c>
      <c r="C20" s="90">
        <v>20000</v>
      </c>
      <c r="D20" s="90"/>
      <c r="E20" s="90"/>
      <c r="F20" s="34">
        <f t="shared" ref="F20:F23" si="4">SUM(C20:E20)</f>
        <v>20000</v>
      </c>
    </row>
    <row r="21" spans="1:7" x14ac:dyDescent="0.2">
      <c r="A21" s="17">
        <v>51702</v>
      </c>
      <c r="B21" s="20" t="s">
        <v>141</v>
      </c>
      <c r="C21" s="90">
        <v>2000</v>
      </c>
      <c r="D21" s="90"/>
      <c r="E21" s="90"/>
      <c r="F21" s="34">
        <f t="shared" si="4"/>
        <v>2000</v>
      </c>
    </row>
    <row r="22" spans="1:7" x14ac:dyDescent="0.2">
      <c r="A22" s="12">
        <v>519</v>
      </c>
      <c r="B22" s="19" t="s">
        <v>142</v>
      </c>
      <c r="C22" s="89">
        <f>SUM(C23)</f>
        <v>2000</v>
      </c>
      <c r="D22" s="89">
        <f t="shared" ref="D22:F22" si="5">SUM(D23)</f>
        <v>0</v>
      </c>
      <c r="E22" s="89">
        <f t="shared" si="5"/>
        <v>0</v>
      </c>
      <c r="F22" s="89">
        <f t="shared" si="5"/>
        <v>2000</v>
      </c>
    </row>
    <row r="23" spans="1:7" x14ac:dyDescent="0.2">
      <c r="A23" s="17">
        <v>51999</v>
      </c>
      <c r="B23" s="20" t="s">
        <v>25</v>
      </c>
      <c r="C23" s="90">
        <v>2000</v>
      </c>
      <c r="D23" s="90"/>
      <c r="E23" s="90"/>
      <c r="F23" s="34">
        <f t="shared" si="4"/>
        <v>2000</v>
      </c>
    </row>
    <row r="24" spans="1:7" x14ac:dyDescent="0.2">
      <c r="A24" s="12">
        <v>54</v>
      </c>
      <c r="B24" s="19" t="s">
        <v>188</v>
      </c>
      <c r="C24" s="33">
        <f>SUM(C25+C36+C45+C50)</f>
        <v>73500</v>
      </c>
      <c r="D24" s="33">
        <f>SUM(D25+D36+D45+D50)</f>
        <v>97997.53</v>
      </c>
      <c r="E24" s="33">
        <f>SUM(E25+E36+E45+E50)</f>
        <v>0</v>
      </c>
      <c r="F24" s="33">
        <f>SUM(F25+F36+F45+F50)</f>
        <v>171497.53</v>
      </c>
    </row>
    <row r="25" spans="1:7" x14ac:dyDescent="0.2">
      <c r="A25" s="12">
        <v>541</v>
      </c>
      <c r="B25" s="19" t="s">
        <v>107</v>
      </c>
      <c r="C25" s="33">
        <f>SUM(C26:C35)</f>
        <v>4500</v>
      </c>
      <c r="D25" s="33">
        <f>SUM(D26:D35)</f>
        <v>2000</v>
      </c>
      <c r="E25" s="33">
        <f>SUM(E26:E35)</f>
        <v>0</v>
      </c>
      <c r="F25" s="33">
        <f>SUM(F26:F35)</f>
        <v>6500</v>
      </c>
      <c r="G25" s="21"/>
    </row>
    <row r="26" spans="1:7" x14ac:dyDescent="0.2">
      <c r="A26" s="17">
        <v>54101</v>
      </c>
      <c r="B26" s="20" t="s">
        <v>27</v>
      </c>
      <c r="C26" s="34">
        <v>1000</v>
      </c>
      <c r="D26" s="34"/>
      <c r="E26" s="33"/>
      <c r="F26" s="34">
        <f>SUM(C26:E26)</f>
        <v>1000</v>
      </c>
      <c r="G26" s="21"/>
    </row>
    <row r="27" spans="1:7" x14ac:dyDescent="0.2">
      <c r="A27" s="17">
        <v>54103</v>
      </c>
      <c r="B27" s="20" t="s">
        <v>28</v>
      </c>
      <c r="C27" s="34">
        <v>1500</v>
      </c>
      <c r="D27" s="33"/>
      <c r="E27" s="33"/>
      <c r="F27" s="34">
        <f>SUM(C27:E27)</f>
        <v>1500</v>
      </c>
      <c r="G27" s="21"/>
    </row>
    <row r="28" spans="1:7" x14ac:dyDescent="0.2">
      <c r="A28" s="17">
        <v>54105</v>
      </c>
      <c r="B28" s="20" t="s">
        <v>30</v>
      </c>
      <c r="C28" s="34">
        <v>200</v>
      </c>
      <c r="D28" s="34"/>
      <c r="E28" s="34"/>
      <c r="F28" s="34">
        <f t="shared" ref="F28:F31" si="6">SUM(C28:E28)</f>
        <v>200</v>
      </c>
      <c r="G28" s="22"/>
    </row>
    <row r="29" spans="1:7" x14ac:dyDescent="0.2">
      <c r="A29" s="17">
        <v>54106</v>
      </c>
      <c r="B29" s="20" t="s">
        <v>31</v>
      </c>
      <c r="C29" s="34">
        <v>200</v>
      </c>
      <c r="D29" s="34"/>
      <c r="E29" s="34"/>
      <c r="F29" s="34">
        <f t="shared" si="6"/>
        <v>200</v>
      </c>
      <c r="G29" s="22"/>
    </row>
    <row r="30" spans="1:7" x14ac:dyDescent="0.2">
      <c r="A30" s="17">
        <v>54111</v>
      </c>
      <c r="B30" s="20" t="s">
        <v>143</v>
      </c>
      <c r="C30" s="34">
        <v>500</v>
      </c>
      <c r="D30" s="34"/>
      <c r="E30" s="34"/>
      <c r="F30" s="34">
        <f t="shared" si="6"/>
        <v>500</v>
      </c>
      <c r="G30" s="22"/>
    </row>
    <row r="31" spans="1:7" x14ac:dyDescent="0.2">
      <c r="A31" s="17">
        <v>54112</v>
      </c>
      <c r="B31" s="20" t="s">
        <v>144</v>
      </c>
      <c r="C31" s="34">
        <v>500</v>
      </c>
      <c r="D31" s="34"/>
      <c r="E31" s="34"/>
      <c r="F31" s="34">
        <f t="shared" si="6"/>
        <v>500</v>
      </c>
      <c r="G31" s="22"/>
    </row>
    <row r="32" spans="1:7" x14ac:dyDescent="0.2">
      <c r="A32" s="17">
        <v>54114</v>
      </c>
      <c r="B32" s="20" t="s">
        <v>34</v>
      </c>
      <c r="C32" s="34">
        <v>200</v>
      </c>
      <c r="D32" s="34"/>
      <c r="E32" s="34"/>
      <c r="F32" s="34">
        <f>SUM(C32:E32)</f>
        <v>200</v>
      </c>
      <c r="G32" s="22"/>
    </row>
    <row r="33" spans="1:7" x14ac:dyDescent="0.2">
      <c r="A33" s="17">
        <v>54115</v>
      </c>
      <c r="B33" s="20" t="s">
        <v>35</v>
      </c>
      <c r="C33" s="34">
        <v>100</v>
      </c>
      <c r="D33" s="34"/>
      <c r="E33" s="34"/>
      <c r="F33" s="34">
        <f>SUM(C33:E33)</f>
        <v>100</v>
      </c>
      <c r="G33" s="22"/>
    </row>
    <row r="34" spans="1:7" x14ac:dyDescent="0.2">
      <c r="A34" s="17">
        <v>54119</v>
      </c>
      <c r="B34" s="20" t="s">
        <v>157</v>
      </c>
      <c r="C34" s="34">
        <v>300</v>
      </c>
      <c r="D34" s="34"/>
      <c r="E34" s="34"/>
      <c r="F34" s="34">
        <f>SUM(C34:E34)</f>
        <v>300</v>
      </c>
      <c r="G34" s="22"/>
    </row>
    <row r="35" spans="1:7" x14ac:dyDescent="0.2">
      <c r="A35" s="17">
        <v>54199</v>
      </c>
      <c r="B35" s="20" t="s">
        <v>36</v>
      </c>
      <c r="C35" s="34"/>
      <c r="D35" s="34">
        <v>2000</v>
      </c>
      <c r="E35" s="34"/>
      <c r="F35" s="34">
        <f>SUM(C35:E35)</f>
        <v>2000</v>
      </c>
      <c r="G35" s="22"/>
    </row>
    <row r="36" spans="1:7" x14ac:dyDescent="0.2">
      <c r="A36" s="12">
        <v>543</v>
      </c>
      <c r="B36" s="35" t="s">
        <v>108</v>
      </c>
      <c r="C36" s="33">
        <f>SUM(C37:C44)</f>
        <v>47000</v>
      </c>
      <c r="D36" s="33">
        <f t="shared" ref="D36:F36" si="7">SUM(D37:D44)</f>
        <v>57497.53</v>
      </c>
      <c r="E36" s="33">
        <f t="shared" si="7"/>
        <v>0</v>
      </c>
      <c r="F36" s="33">
        <f t="shared" si="7"/>
        <v>104497.53</v>
      </c>
      <c r="G36" s="21"/>
    </row>
    <row r="37" spans="1:7" x14ac:dyDescent="0.2">
      <c r="A37" s="17">
        <v>54301</v>
      </c>
      <c r="B37" s="20" t="s">
        <v>41</v>
      </c>
      <c r="C37" s="34"/>
      <c r="D37" s="34">
        <v>1500</v>
      </c>
      <c r="E37" s="34"/>
      <c r="F37" s="34">
        <f t="shared" ref="F37:F44" si="8">SUM(C37:E37)</f>
        <v>1500</v>
      </c>
      <c r="G37" s="22"/>
    </row>
    <row r="38" spans="1:7" x14ac:dyDescent="0.2">
      <c r="A38" s="17">
        <v>54303</v>
      </c>
      <c r="B38" s="20" t="s">
        <v>42</v>
      </c>
      <c r="C38" s="34">
        <v>2000</v>
      </c>
      <c r="D38" s="34">
        <v>800</v>
      </c>
      <c r="E38" s="34"/>
      <c r="F38" s="34">
        <f t="shared" si="8"/>
        <v>2800</v>
      </c>
      <c r="G38" s="22"/>
    </row>
    <row r="39" spans="1:7" x14ac:dyDescent="0.2">
      <c r="A39" s="17">
        <v>54304</v>
      </c>
      <c r="B39" s="20" t="s">
        <v>146</v>
      </c>
      <c r="C39" s="34"/>
      <c r="D39" s="34">
        <v>2500</v>
      </c>
      <c r="E39" s="34"/>
      <c r="F39" s="34">
        <f t="shared" si="8"/>
        <v>2500</v>
      </c>
      <c r="G39" s="22"/>
    </row>
    <row r="40" spans="1:7" x14ac:dyDescent="0.2">
      <c r="A40" s="93">
        <v>54313</v>
      </c>
      <c r="B40" s="18" t="s">
        <v>77</v>
      </c>
      <c r="C40" s="94">
        <v>1000</v>
      </c>
      <c r="D40" s="94">
        <v>2500</v>
      </c>
      <c r="E40" s="94"/>
      <c r="F40" s="34">
        <f t="shared" si="8"/>
        <v>3500</v>
      </c>
      <c r="G40" s="22"/>
    </row>
    <row r="41" spans="1:7" x14ac:dyDescent="0.2">
      <c r="A41" s="93">
        <v>54314</v>
      </c>
      <c r="B41" s="18" t="s">
        <v>96</v>
      </c>
      <c r="C41" s="94">
        <v>30000</v>
      </c>
      <c r="D41" s="94">
        <v>42197.53</v>
      </c>
      <c r="E41" s="94"/>
      <c r="F41" s="34">
        <f t="shared" si="8"/>
        <v>72197.53</v>
      </c>
      <c r="G41" s="22"/>
    </row>
    <row r="42" spans="1:7" x14ac:dyDescent="0.2">
      <c r="A42" s="93">
        <v>54316</v>
      </c>
      <c r="B42" s="18" t="s">
        <v>1</v>
      </c>
      <c r="C42" s="94">
        <v>6000</v>
      </c>
      <c r="D42" s="94"/>
      <c r="E42" s="94"/>
      <c r="F42" s="34">
        <f t="shared" si="8"/>
        <v>6000</v>
      </c>
      <c r="G42" s="22"/>
    </row>
    <row r="43" spans="1:7" x14ac:dyDescent="0.2">
      <c r="A43" s="93">
        <v>54317</v>
      </c>
      <c r="B43" s="18" t="s">
        <v>2</v>
      </c>
      <c r="C43" s="98">
        <v>8000</v>
      </c>
      <c r="D43" s="98">
        <v>2000</v>
      </c>
      <c r="E43" s="94"/>
      <c r="F43" s="34">
        <f t="shared" si="8"/>
        <v>10000</v>
      </c>
      <c r="G43" s="22"/>
    </row>
    <row r="44" spans="1:7" x14ac:dyDescent="0.2">
      <c r="A44" s="93">
        <v>54399</v>
      </c>
      <c r="B44" s="18" t="s">
        <v>147</v>
      </c>
      <c r="C44" s="94"/>
      <c r="D44" s="94">
        <v>6000</v>
      </c>
      <c r="E44" s="94"/>
      <c r="F44" s="34">
        <f t="shared" si="8"/>
        <v>6000</v>
      </c>
      <c r="G44" s="22"/>
    </row>
    <row r="45" spans="1:7" x14ac:dyDescent="0.2">
      <c r="A45" s="10">
        <v>544</v>
      </c>
      <c r="B45" s="11" t="s">
        <v>109</v>
      </c>
      <c r="C45" s="32">
        <f>SUM(C46:C49)</f>
        <v>0</v>
      </c>
      <c r="D45" s="32">
        <f>SUM(D46:D49)</f>
        <v>20500</v>
      </c>
      <c r="E45" s="32">
        <f>SUM(E46:E49)</f>
        <v>0</v>
      </c>
      <c r="F45" s="32">
        <f>SUM(F46:F49)</f>
        <v>20500</v>
      </c>
      <c r="G45" s="23"/>
    </row>
    <row r="46" spans="1:7" x14ac:dyDescent="0.2">
      <c r="A46" s="17">
        <v>54401</v>
      </c>
      <c r="B46" s="20" t="s">
        <v>48</v>
      </c>
      <c r="C46" s="34"/>
      <c r="D46" s="34">
        <v>1000</v>
      </c>
      <c r="E46" s="34"/>
      <c r="F46" s="34">
        <f>SUM(C46:E46)</f>
        <v>1000</v>
      </c>
      <c r="G46" s="22"/>
    </row>
    <row r="47" spans="1:7" x14ac:dyDescent="0.2">
      <c r="A47" s="17">
        <v>54402</v>
      </c>
      <c r="B47" s="118" t="s">
        <v>49</v>
      </c>
      <c r="C47" s="90"/>
      <c r="D47" s="90">
        <v>16000</v>
      </c>
      <c r="E47" s="90"/>
      <c r="F47" s="90">
        <f>SUM(C47:E47)</f>
        <v>16000</v>
      </c>
      <c r="G47" s="22"/>
    </row>
    <row r="48" spans="1:7" x14ac:dyDescent="0.2">
      <c r="A48" s="17">
        <v>54403</v>
      </c>
      <c r="B48" s="20" t="s">
        <v>148</v>
      </c>
      <c r="C48" s="34"/>
      <c r="D48" s="34">
        <v>1000</v>
      </c>
      <c r="E48" s="34"/>
      <c r="F48" s="34">
        <f>SUM(C48:E48)</f>
        <v>1000</v>
      </c>
      <c r="G48" s="22"/>
    </row>
    <row r="49" spans="1:8" x14ac:dyDescent="0.2">
      <c r="A49" s="17">
        <v>54404</v>
      </c>
      <c r="B49" s="20" t="s">
        <v>149</v>
      </c>
      <c r="C49" s="34"/>
      <c r="D49" s="34">
        <v>2500</v>
      </c>
      <c r="E49" s="34"/>
      <c r="F49" s="34">
        <f>SUM(C49:E49)</f>
        <v>2500</v>
      </c>
      <c r="G49" s="22"/>
    </row>
    <row r="50" spans="1:8" x14ac:dyDescent="0.2">
      <c r="A50" s="12">
        <v>545</v>
      </c>
      <c r="B50" s="19" t="s">
        <v>110</v>
      </c>
      <c r="C50" s="33">
        <f>SUM(C51:C54)</f>
        <v>22000</v>
      </c>
      <c r="D50" s="33">
        <f>SUM(D51:D54)</f>
        <v>18000</v>
      </c>
      <c r="E50" s="33">
        <f>SUM(E51:E54)</f>
        <v>0</v>
      </c>
      <c r="F50" s="33">
        <f>SUM(F51:F54)</f>
        <v>40000</v>
      </c>
      <c r="G50" s="21"/>
    </row>
    <row r="51" spans="1:8" x14ac:dyDescent="0.2">
      <c r="A51" s="17">
        <v>54503</v>
      </c>
      <c r="B51" s="20" t="s">
        <v>50</v>
      </c>
      <c r="C51" s="34"/>
      <c r="D51" s="34">
        <v>5000</v>
      </c>
      <c r="E51" s="33"/>
      <c r="F51" s="34">
        <f>SUM(C51:E51)</f>
        <v>5000</v>
      </c>
      <c r="G51" s="21"/>
    </row>
    <row r="52" spans="1:8" x14ac:dyDescent="0.2">
      <c r="A52" s="17">
        <v>54504</v>
      </c>
      <c r="B52" s="20" t="s">
        <v>186</v>
      </c>
      <c r="C52" s="34"/>
      <c r="D52" s="34">
        <v>5000</v>
      </c>
      <c r="E52" s="33"/>
      <c r="F52" s="34">
        <f>SUM(C52:E52)</f>
        <v>5000</v>
      </c>
      <c r="G52" s="21"/>
    </row>
    <row r="53" spans="1:8" x14ac:dyDescent="0.2">
      <c r="A53" s="17">
        <v>54505</v>
      </c>
      <c r="B53" s="20" t="s">
        <v>88</v>
      </c>
      <c r="C53" s="34"/>
      <c r="D53" s="34">
        <v>5000</v>
      </c>
      <c r="E53" s="33"/>
      <c r="F53" s="34">
        <f>SUM(C53:E53)</f>
        <v>5000</v>
      </c>
      <c r="G53" s="21"/>
    </row>
    <row r="54" spans="1:8" x14ac:dyDescent="0.2">
      <c r="A54" s="17">
        <v>54599</v>
      </c>
      <c r="B54" s="20" t="s">
        <v>150</v>
      </c>
      <c r="C54" s="34">
        <v>22000</v>
      </c>
      <c r="D54" s="34">
        <v>3000</v>
      </c>
      <c r="E54" s="33"/>
      <c r="F54" s="34">
        <f>SUM(C54:E54)</f>
        <v>25000</v>
      </c>
      <c r="G54" s="21"/>
    </row>
    <row r="55" spans="1:8" x14ac:dyDescent="0.2">
      <c r="A55" s="12">
        <v>55</v>
      </c>
      <c r="B55" s="19" t="s">
        <v>52</v>
      </c>
      <c r="C55" s="33">
        <f>SUM(C56+C59)</f>
        <v>16184.47</v>
      </c>
      <c r="D55" s="33">
        <f t="shared" ref="D55:F55" si="9">SUM(D56+D59)</f>
        <v>3000</v>
      </c>
      <c r="E55" s="33">
        <f t="shared" si="9"/>
        <v>0</v>
      </c>
      <c r="F55" s="33">
        <f t="shared" si="9"/>
        <v>19184.47</v>
      </c>
      <c r="G55" s="110"/>
    </row>
    <row r="56" spans="1:8" x14ac:dyDescent="0.2">
      <c r="A56" s="12">
        <v>556</v>
      </c>
      <c r="B56" s="19" t="s">
        <v>111</v>
      </c>
      <c r="C56" s="33">
        <f>SUM(C57:C58)</f>
        <v>15660</v>
      </c>
      <c r="D56" s="33">
        <f t="shared" ref="D56:F56" si="10">SUM(D57:D58)</f>
        <v>0</v>
      </c>
      <c r="E56" s="33">
        <f t="shared" si="10"/>
        <v>0</v>
      </c>
      <c r="F56" s="33">
        <f t="shared" si="10"/>
        <v>15660</v>
      </c>
      <c r="G56" s="107"/>
      <c r="H56" s="165"/>
    </row>
    <row r="57" spans="1:8" x14ac:dyDescent="0.2">
      <c r="A57" s="17">
        <v>55601</v>
      </c>
      <c r="B57" s="20" t="s">
        <v>53</v>
      </c>
      <c r="C57" s="34">
        <v>660</v>
      </c>
      <c r="D57" s="34"/>
      <c r="E57" s="34"/>
      <c r="F57" s="34">
        <f>SUM(C57:E57)</f>
        <v>660</v>
      </c>
      <c r="G57" s="107"/>
    </row>
    <row r="58" spans="1:8" x14ac:dyDescent="0.2">
      <c r="A58" s="17">
        <v>55602</v>
      </c>
      <c r="B58" s="20" t="s">
        <v>54</v>
      </c>
      <c r="C58" s="90">
        <v>15000</v>
      </c>
      <c r="D58" s="34"/>
      <c r="E58" s="34"/>
      <c r="F58" s="34">
        <f>SUM(C58:E58)</f>
        <v>15000</v>
      </c>
      <c r="G58" s="22"/>
    </row>
    <row r="59" spans="1:8" x14ac:dyDescent="0.2">
      <c r="A59" s="12">
        <v>557</v>
      </c>
      <c r="B59" s="19" t="s">
        <v>112</v>
      </c>
      <c r="C59" s="33">
        <f>SUM(C60:C60)</f>
        <v>524.47</v>
      </c>
      <c r="D59" s="33">
        <f>SUM(D60:D60)</f>
        <v>3000</v>
      </c>
      <c r="E59" s="33">
        <f>SUM(E60:E60)</f>
        <v>0</v>
      </c>
      <c r="F59" s="33">
        <f>SUM(F60:F60)</f>
        <v>3524.4700000000003</v>
      </c>
      <c r="G59" s="22"/>
    </row>
    <row r="60" spans="1:8" x14ac:dyDescent="0.2">
      <c r="A60" s="17">
        <v>55799</v>
      </c>
      <c r="B60" s="20" t="s">
        <v>56</v>
      </c>
      <c r="C60" s="34">
        <v>524.47</v>
      </c>
      <c r="D60" s="34">
        <v>3000</v>
      </c>
      <c r="E60" s="34"/>
      <c r="F60" s="34">
        <f>SUM(C60:E60)</f>
        <v>3524.4700000000003</v>
      </c>
      <c r="G60" s="22"/>
    </row>
    <row r="61" spans="1:8" x14ac:dyDescent="0.2">
      <c r="A61" s="12">
        <v>56</v>
      </c>
      <c r="B61" s="19" t="s">
        <v>57</v>
      </c>
      <c r="C61" s="33">
        <f>SUM(C62+C66)</f>
        <v>4000</v>
      </c>
      <c r="D61" s="33">
        <f t="shared" ref="D61:F61" si="11">SUM(D62+D66)</f>
        <v>5700</v>
      </c>
      <c r="E61" s="33">
        <f t="shared" si="11"/>
        <v>0</v>
      </c>
      <c r="F61" s="33">
        <f t="shared" si="11"/>
        <v>9700</v>
      </c>
      <c r="G61" s="22"/>
    </row>
    <row r="62" spans="1:8" ht="22.5" x14ac:dyDescent="0.2">
      <c r="A62" s="12">
        <v>562</v>
      </c>
      <c r="B62" s="35" t="s">
        <v>151</v>
      </c>
      <c r="C62" s="33">
        <f>SUM(C65)</f>
        <v>0</v>
      </c>
      <c r="D62" s="33">
        <f>SUM(D63:D65)</f>
        <v>5700</v>
      </c>
      <c r="E62" s="33">
        <f t="shared" ref="E62" si="12">SUM(E65)</f>
        <v>0</v>
      </c>
      <c r="F62" s="33">
        <f>SUM(F63:F65)</f>
        <v>5700</v>
      </c>
      <c r="G62" s="22"/>
    </row>
    <row r="63" spans="1:8" x14ac:dyDescent="0.2">
      <c r="A63" s="17">
        <v>5629501</v>
      </c>
      <c r="B63" s="182" t="s">
        <v>194</v>
      </c>
      <c r="C63" s="33"/>
      <c r="D63" s="34">
        <v>900</v>
      </c>
      <c r="E63" s="33"/>
      <c r="F63" s="34">
        <f t="shared" ref="F63:F65" si="13">SUM(C63:E63)</f>
        <v>900</v>
      </c>
      <c r="G63" s="22"/>
    </row>
    <row r="64" spans="1:8" x14ac:dyDescent="0.2">
      <c r="A64" s="17">
        <v>5629512</v>
      </c>
      <c r="B64" s="182" t="s">
        <v>195</v>
      </c>
      <c r="C64" s="33"/>
      <c r="D64" s="34">
        <v>1200</v>
      </c>
      <c r="E64" s="33"/>
      <c r="F64" s="34">
        <f t="shared" si="13"/>
        <v>1200</v>
      </c>
      <c r="G64" s="22"/>
    </row>
    <row r="65" spans="1:7" x14ac:dyDescent="0.2">
      <c r="A65" s="17">
        <v>5629586</v>
      </c>
      <c r="B65" s="20" t="s">
        <v>196</v>
      </c>
      <c r="C65" s="34"/>
      <c r="D65" s="34">
        <v>3600</v>
      </c>
      <c r="E65" s="34"/>
      <c r="F65" s="34">
        <f t="shared" si="13"/>
        <v>3600</v>
      </c>
      <c r="G65" s="22"/>
    </row>
    <row r="66" spans="1:7" ht="22.5" x14ac:dyDescent="0.2">
      <c r="A66" s="12">
        <v>563</v>
      </c>
      <c r="B66" s="35" t="s">
        <v>152</v>
      </c>
      <c r="C66" s="33">
        <f>SUM(C67)</f>
        <v>4000</v>
      </c>
      <c r="D66" s="33">
        <f t="shared" ref="D66:F66" si="14">SUM(D67)</f>
        <v>0</v>
      </c>
      <c r="E66" s="33">
        <f t="shared" si="14"/>
        <v>0</v>
      </c>
      <c r="F66" s="33">
        <f t="shared" si="14"/>
        <v>4000</v>
      </c>
      <c r="G66" s="22"/>
    </row>
    <row r="67" spans="1:7" x14ac:dyDescent="0.2">
      <c r="A67" s="17">
        <v>56304</v>
      </c>
      <c r="B67" s="20" t="s">
        <v>153</v>
      </c>
      <c r="C67" s="34">
        <v>4000</v>
      </c>
      <c r="D67" s="34"/>
      <c r="E67" s="34"/>
      <c r="F67" s="34">
        <f t="shared" ref="F67" si="15">SUM(C67:E67)</f>
        <v>4000</v>
      </c>
      <c r="G67" s="22"/>
    </row>
    <row r="68" spans="1:7" x14ac:dyDescent="0.2">
      <c r="A68" s="12">
        <v>61</v>
      </c>
      <c r="B68" s="19" t="s">
        <v>58</v>
      </c>
      <c r="C68" s="33">
        <f>SUM(C69)</f>
        <v>6000</v>
      </c>
      <c r="D68" s="33">
        <f t="shared" ref="D68:F68" si="16">SUM(D69)</f>
        <v>5700</v>
      </c>
      <c r="E68" s="33">
        <f t="shared" si="16"/>
        <v>0</v>
      </c>
      <c r="F68" s="33">
        <f t="shared" si="16"/>
        <v>11700</v>
      </c>
      <c r="G68" s="22"/>
    </row>
    <row r="69" spans="1:7" x14ac:dyDescent="0.2">
      <c r="A69" s="12">
        <v>611</v>
      </c>
      <c r="B69" s="19" t="s">
        <v>116</v>
      </c>
      <c r="C69" s="33">
        <f>SUM(C70:C72)</f>
        <v>6000</v>
      </c>
      <c r="D69" s="33">
        <f t="shared" ref="D69:F69" si="17">SUM(D70:D72)</f>
        <v>5700</v>
      </c>
      <c r="E69" s="33">
        <f t="shared" si="17"/>
        <v>0</v>
      </c>
      <c r="F69" s="33">
        <f t="shared" si="17"/>
        <v>11700</v>
      </c>
      <c r="G69" s="22"/>
    </row>
    <row r="70" spans="1:7" x14ac:dyDescent="0.2">
      <c r="A70" s="17">
        <v>61101</v>
      </c>
      <c r="B70" s="20" t="s">
        <v>60</v>
      </c>
      <c r="C70" s="34">
        <v>3000</v>
      </c>
      <c r="D70" s="34">
        <v>2000</v>
      </c>
      <c r="E70" s="34"/>
      <c r="F70" s="34">
        <f t="shared" ref="F70:F72" si="18">SUM(C70:E70)</f>
        <v>5000</v>
      </c>
      <c r="G70" s="22"/>
    </row>
    <row r="71" spans="1:7" x14ac:dyDescent="0.2">
      <c r="A71" s="17">
        <v>61102</v>
      </c>
      <c r="B71" s="20" t="s">
        <v>61</v>
      </c>
      <c r="C71" s="34">
        <v>1000</v>
      </c>
      <c r="D71" s="34">
        <v>3000</v>
      </c>
      <c r="E71" s="34"/>
      <c r="F71" s="34">
        <f t="shared" si="18"/>
        <v>4000</v>
      </c>
      <c r="G71" s="22"/>
    </row>
    <row r="72" spans="1:7" x14ac:dyDescent="0.2">
      <c r="A72" s="17">
        <v>61104</v>
      </c>
      <c r="B72" s="20" t="s">
        <v>62</v>
      </c>
      <c r="C72" s="34">
        <v>2000</v>
      </c>
      <c r="D72" s="34">
        <v>700</v>
      </c>
      <c r="E72" s="34"/>
      <c r="F72" s="34">
        <f t="shared" si="18"/>
        <v>2700</v>
      </c>
      <c r="G72" s="22"/>
    </row>
    <row r="73" spans="1:7" x14ac:dyDescent="0.2">
      <c r="A73" s="17"/>
      <c r="B73" s="19" t="s">
        <v>68</v>
      </c>
      <c r="C73" s="33">
        <f>SUM(C11+C24+C55+C61+C68)</f>
        <v>212234.56999999998</v>
      </c>
      <c r="D73" s="33">
        <f>SUM(D11+D24+D55+D61+D68)</f>
        <v>144891.13</v>
      </c>
      <c r="E73" s="33">
        <f>SUM(E11+E24+E55+E61+E68)</f>
        <v>0</v>
      </c>
      <c r="F73" s="33">
        <f>SUM(F11+F24+F55+F61+F68)</f>
        <v>357125.69999999995</v>
      </c>
      <c r="G73" s="22"/>
    </row>
    <row r="74" spans="1:7" x14ac:dyDescent="0.2">
      <c r="A74" s="17"/>
      <c r="B74" s="20"/>
      <c r="C74" s="34"/>
      <c r="D74" s="34"/>
      <c r="E74" s="34"/>
      <c r="F74" s="34"/>
      <c r="G74" s="22"/>
    </row>
    <row r="75" spans="1:7" x14ac:dyDescent="0.2">
      <c r="A75" s="12"/>
      <c r="B75" s="19" t="s">
        <v>69</v>
      </c>
      <c r="C75" s="33">
        <f>SUM(C11+C24+C55+C61+C68)</f>
        <v>212234.56999999998</v>
      </c>
      <c r="D75" s="33">
        <f>SUM(D11+D24+D55+D61+D68)</f>
        <v>144891.13</v>
      </c>
      <c r="E75" s="33">
        <f>SUM(E11+E24+E55+E61+E68)</f>
        <v>0</v>
      </c>
      <c r="F75" s="33">
        <f>SUM(F11+F24+F55+F61+F68)</f>
        <v>357125.69999999995</v>
      </c>
      <c r="G75" s="36"/>
    </row>
    <row r="76" spans="1:7" x14ac:dyDescent="0.2">
      <c r="A76" s="12"/>
      <c r="B76" s="19" t="s">
        <v>70</v>
      </c>
      <c r="C76" s="33">
        <f>SUM(C12+C15+C17+C19+C22+C25+C36+C45+C50+C56+C59+C62+C66+C69)</f>
        <v>212234.56999999998</v>
      </c>
      <c r="D76" s="33">
        <f t="shared" ref="D76:F76" si="19">SUM(D12+D15+D17+D19+D22+D25+D36+D45+D50+D56+D59+D62+D66+D69)</f>
        <v>144891.13</v>
      </c>
      <c r="E76" s="33">
        <f t="shared" si="19"/>
        <v>0</v>
      </c>
      <c r="F76" s="33">
        <f t="shared" si="19"/>
        <v>357125.69999999995</v>
      </c>
      <c r="G76" s="36"/>
    </row>
    <row r="77" spans="1:7" x14ac:dyDescent="0.2">
      <c r="A77" s="12"/>
      <c r="B77" s="19" t="s">
        <v>71</v>
      </c>
      <c r="C77" s="33">
        <f>SUM(C13+C14+C16+C18+C20+C21+C23+C26+C27+C28+C29+C30+C31+C32+C33+C34+C35+C37+C38+C39+C40+C41+C42+C43+C44+C46+C47+C48+C49+C51+C52+C53+C54+C57+C58+C60+C63+C64+C65+C67+C70+C71+C72)</f>
        <v>212234.56999999998</v>
      </c>
      <c r="D77" s="33">
        <f>SUM(D13+D14+D16+D18+D20+D21+D23+D26+D27+D28+D29+D30+D31+D32+D33+D34+D35+D37+D38+D39+D40+D41+D42+D43+D44+D46+D47+D48+D49+D51+D52+D53+D54+D57+D58+D60+D63+D64+D65+D67+D70+D71+D72)</f>
        <v>144891.13</v>
      </c>
      <c r="E77" s="33">
        <f t="shared" ref="E77" si="20">SUM(E13+E14+E16+E18+E20+E21+E23+E26+E27+E28+E29+E30+E31+E32+E33+E34+E35+E37+E38+E39+E40+E41+E42+E43+E44+E46+E47+E48+E49+E51+E52+E53+E54+E57+E58+E60+E65+E67+E70+E71+E72)</f>
        <v>0</v>
      </c>
      <c r="F77" s="33">
        <f>SUM(F13+F14+F16+F18+F20+F21+F23+F26+F27+F28+F29+F30+F31+F32+F33+F34+F35+F37+F38+F39+F40+F41+F42+F43+F44+F46+F47+F48+F49+F51+F52+F53+F54+F57+F58+F60+F63+F64+F65+F67+F70+F71+F72)</f>
        <v>357125.69999999995</v>
      </c>
      <c r="G77" s="112"/>
    </row>
    <row r="78" spans="1:7" x14ac:dyDescent="0.2">
      <c r="A78" s="24"/>
      <c r="G78" s="22"/>
    </row>
    <row r="79" spans="1:7" x14ac:dyDescent="0.2">
      <c r="G79" s="22"/>
    </row>
    <row r="80" spans="1:7" x14ac:dyDescent="0.2"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  <row r="89" spans="7:7" x14ac:dyDescent="0.2">
      <c r="G89" s="22"/>
    </row>
    <row r="90" spans="7:7" x14ac:dyDescent="0.2">
      <c r="G90" s="22"/>
    </row>
    <row r="91" spans="7:7" x14ac:dyDescent="0.2">
      <c r="G91" s="22"/>
    </row>
    <row r="92" spans="7:7" x14ac:dyDescent="0.2">
      <c r="G92" s="22"/>
    </row>
    <row r="93" spans="7:7" x14ac:dyDescent="0.2">
      <c r="G93" s="22"/>
    </row>
    <row r="94" spans="7:7" x14ac:dyDescent="0.2">
      <c r="G94" s="22"/>
    </row>
    <row r="95" spans="7:7" x14ac:dyDescent="0.2">
      <c r="G95" s="22"/>
    </row>
    <row r="96" spans="7:7" x14ac:dyDescent="0.2">
      <c r="G96" s="22"/>
    </row>
    <row r="97" spans="7:7" x14ac:dyDescent="0.2">
      <c r="G97" s="22"/>
    </row>
    <row r="98" spans="7:7" x14ac:dyDescent="0.2">
      <c r="G98" s="22"/>
    </row>
    <row r="99" spans="7:7" x14ac:dyDescent="0.2">
      <c r="G99" s="22"/>
    </row>
    <row r="100" spans="7:7" x14ac:dyDescent="0.2">
      <c r="G100" s="22"/>
    </row>
    <row r="101" spans="7:7" x14ac:dyDescent="0.2">
      <c r="G101" s="22"/>
    </row>
    <row r="102" spans="7:7" x14ac:dyDescent="0.2">
      <c r="G102" s="22"/>
    </row>
    <row r="103" spans="7:7" x14ac:dyDescent="0.2">
      <c r="G103" s="22"/>
    </row>
    <row r="104" spans="7:7" x14ac:dyDescent="0.2">
      <c r="G104" s="22"/>
    </row>
    <row r="105" spans="7:7" x14ac:dyDescent="0.2">
      <c r="G105" s="22"/>
    </row>
    <row r="106" spans="7:7" x14ac:dyDescent="0.2">
      <c r="G106" s="22"/>
    </row>
    <row r="119" ht="15" customHeight="1" x14ac:dyDescent="0.2"/>
    <row r="1126" spans="7:7" x14ac:dyDescent="0.2">
      <c r="G1126" s="25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26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27"/>
    </row>
    <row r="1145" spans="7:7" x14ac:dyDescent="0.2">
      <c r="G1145" s="28"/>
    </row>
    <row r="1146" spans="7:7" x14ac:dyDescent="0.2">
      <c r="G1146" s="27"/>
    </row>
    <row r="1147" spans="7:7" x14ac:dyDescent="0.2">
      <c r="G1147" s="29"/>
    </row>
    <row r="1148" spans="7:7" x14ac:dyDescent="0.2">
      <c r="G1148" s="22"/>
    </row>
    <row r="1149" spans="7:7" x14ac:dyDescent="0.2">
      <c r="G1149" s="21"/>
    </row>
    <row r="1150" spans="7:7" x14ac:dyDescent="0.2">
      <c r="G1150" s="22"/>
    </row>
    <row r="1151" spans="7:7" x14ac:dyDescent="0.2">
      <c r="G1151" s="22"/>
    </row>
    <row r="1152" spans="7:7" x14ac:dyDescent="0.2">
      <c r="G1152" s="22"/>
    </row>
    <row r="1153" spans="7:7" x14ac:dyDescent="0.2">
      <c r="G1153" s="21"/>
    </row>
    <row r="1154" spans="7:7" x14ac:dyDescent="0.2">
      <c r="G1154" s="21"/>
    </row>
    <row r="1155" spans="7:7" x14ac:dyDescent="0.2">
      <c r="G1155" s="21"/>
    </row>
    <row r="1156" spans="7:7" x14ac:dyDescent="0.2">
      <c r="G1156" s="21"/>
    </row>
    <row r="1157" spans="7:7" x14ac:dyDescent="0.2">
      <c r="G1157" s="21"/>
    </row>
    <row r="1158" spans="7:7" x14ac:dyDescent="0.2">
      <c r="G1158" s="21"/>
    </row>
    <row r="2500" spans="8:102" ht="11.1" customHeight="1" x14ac:dyDescent="0.2">
      <c r="H2500" s="25"/>
      <c r="I2500" s="25"/>
      <c r="J2500" s="25"/>
      <c r="K2500" s="25"/>
      <c r="L2500" s="25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  <c r="X2500" s="25"/>
      <c r="Y2500" s="25"/>
      <c r="Z2500" s="25"/>
      <c r="AA2500" s="25"/>
      <c r="AB2500" s="25"/>
      <c r="AC2500" s="25"/>
      <c r="AD2500" s="25"/>
      <c r="AE2500" s="25"/>
      <c r="AF2500" s="25"/>
      <c r="AG2500" s="25"/>
      <c r="AH2500" s="25"/>
      <c r="AI2500" s="25"/>
      <c r="AJ2500" s="25"/>
      <c r="AK2500" s="25"/>
      <c r="AL2500" s="25"/>
      <c r="AM2500" s="25"/>
      <c r="AN2500" s="25"/>
      <c r="AO2500" s="25"/>
      <c r="AP2500" s="25"/>
      <c r="AQ2500" s="25"/>
      <c r="AR2500" s="25"/>
      <c r="AS2500" s="25"/>
      <c r="AT2500" s="25"/>
      <c r="AU2500" s="25"/>
      <c r="AV2500" s="25"/>
      <c r="AW2500" s="25"/>
      <c r="AX2500" s="25"/>
      <c r="AZ2500" s="25"/>
      <c r="BA2500" s="25"/>
      <c r="BB2500" s="25"/>
      <c r="BC2500" s="25"/>
      <c r="BD2500" s="25"/>
      <c r="BE2500" s="25"/>
      <c r="BG2500" s="25"/>
      <c r="BH2500" s="25"/>
      <c r="BI2500" s="25"/>
      <c r="BJ2500" s="25"/>
      <c r="BK2500" s="25"/>
      <c r="BL2500" s="25"/>
      <c r="BN2500" s="25"/>
      <c r="BO2500" s="25"/>
      <c r="BP2500" s="25"/>
      <c r="BQ2500" s="25"/>
      <c r="BR2500" s="25"/>
      <c r="BS2500" s="25"/>
      <c r="BU2500" s="25"/>
      <c r="BV2500" s="25"/>
      <c r="BW2500" s="25"/>
      <c r="BX2500" s="25"/>
      <c r="BY2500" s="25"/>
      <c r="BZ2500" s="25"/>
      <c r="CB2500" s="25"/>
      <c r="CC2500" s="25"/>
      <c r="CD2500" s="25"/>
      <c r="CE2500" s="25"/>
      <c r="CF2500" s="25"/>
      <c r="CG2500" s="25"/>
      <c r="CI2500" s="25"/>
      <c r="CJ2500" s="25"/>
      <c r="CK2500" s="25"/>
      <c r="CL2500" s="25"/>
      <c r="CM2500" s="25"/>
      <c r="CN2500" s="25"/>
      <c r="CP2500" s="25"/>
      <c r="CQ2500" s="25"/>
      <c r="CR2500" s="25"/>
      <c r="CS2500" s="25"/>
      <c r="CT2500" s="25"/>
      <c r="CU2500" s="25"/>
      <c r="CW2500" s="25"/>
      <c r="CX2500" s="25"/>
    </row>
    <row r="2501" spans="8:102" ht="11.1" customHeight="1" x14ac:dyDescent="0.2">
      <c r="H2501" s="1"/>
      <c r="I2501" s="1"/>
      <c r="J2501" s="1"/>
      <c r="K2501" s="1"/>
      <c r="L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Z2501" s="1"/>
      <c r="BA2501" s="1"/>
      <c r="BB2501" s="1"/>
      <c r="BC2501" s="1"/>
      <c r="BD2501" s="1"/>
      <c r="BE2501" s="1"/>
      <c r="BG2501" s="1"/>
      <c r="BH2501" s="1"/>
      <c r="BI2501" s="1"/>
      <c r="BJ2501" s="1"/>
      <c r="BK2501" s="1"/>
      <c r="BL2501" s="1"/>
      <c r="BN2501" s="1"/>
      <c r="BO2501" s="1"/>
      <c r="BP2501" s="1"/>
      <c r="BQ2501" s="1"/>
      <c r="BR2501" s="1"/>
      <c r="BS2501" s="1"/>
      <c r="BU2501" s="1"/>
      <c r="BV2501" s="1"/>
      <c r="BW2501" s="1"/>
      <c r="BX2501" s="1"/>
      <c r="BY2501" s="1"/>
      <c r="BZ2501" s="1"/>
      <c r="CB2501" s="1"/>
      <c r="CC2501" s="1"/>
      <c r="CD2501" s="1"/>
      <c r="CE2501" s="1"/>
      <c r="CF2501" s="1"/>
      <c r="CG2501" s="1"/>
      <c r="CI2501" s="1"/>
      <c r="CJ2501" s="1"/>
      <c r="CK2501" s="1"/>
      <c r="CL2501" s="1"/>
      <c r="CM2501" s="1"/>
      <c r="CN2501" s="1"/>
      <c r="CP2501" s="1"/>
      <c r="CQ2501" s="1"/>
      <c r="CR2501" s="1"/>
      <c r="CS2501" s="1"/>
      <c r="CT2501" s="1"/>
      <c r="CU2501" s="1"/>
      <c r="CW2501" s="1"/>
      <c r="CX2501" s="1"/>
    </row>
    <row r="2502" spans="8:102" ht="11.1" customHeight="1" x14ac:dyDescent="0.2">
      <c r="H2502" s="1"/>
      <c r="I2502" s="1"/>
      <c r="J2502" s="1"/>
      <c r="K2502" s="1"/>
      <c r="L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J2502" s="1"/>
      <c r="AK2502" s="1"/>
      <c r="AM2502" s="1"/>
      <c r="AO2502" s="1"/>
      <c r="AP2502" s="1"/>
      <c r="AQ2502" s="1"/>
      <c r="AR2502" s="1"/>
      <c r="AS2502" s="1"/>
      <c r="AT2502" s="1"/>
      <c r="AV2502" s="1"/>
      <c r="AX2502" s="1"/>
      <c r="AZ2502" s="1"/>
      <c r="BA2502" s="1"/>
      <c r="BB2502" s="1"/>
      <c r="BC2502" s="1"/>
      <c r="BD2502" s="1"/>
      <c r="BE2502" s="1"/>
      <c r="BG2502" s="1"/>
      <c r="BH2502" s="1"/>
      <c r="BI2502" s="1"/>
      <c r="BJ2502" s="1"/>
      <c r="BL2502" s="1"/>
      <c r="BN2502" s="1"/>
      <c r="BO2502" s="1"/>
      <c r="BP2502" s="1"/>
      <c r="BQ2502" s="1"/>
      <c r="BR2502" s="1"/>
      <c r="BS2502" s="1"/>
      <c r="BU2502" s="1"/>
      <c r="BV2502" s="1"/>
      <c r="BW2502" s="1"/>
      <c r="BX2502" s="1"/>
      <c r="BY2502" s="1"/>
      <c r="BZ2502" s="1"/>
      <c r="CB2502" s="1"/>
      <c r="CD2502" s="1"/>
      <c r="CE2502" s="1"/>
      <c r="CF2502" s="1"/>
      <c r="CG2502" s="1"/>
      <c r="CI2502" s="1"/>
      <c r="CJ2502" s="1"/>
      <c r="CK2502" s="1"/>
      <c r="CL2502" s="1"/>
      <c r="CM2502" s="1"/>
      <c r="CN2502" s="1"/>
      <c r="CP2502" s="1"/>
      <c r="CQ2502" s="1"/>
      <c r="CR2502" s="1"/>
      <c r="CW2502" s="1"/>
      <c r="CX2502" s="1"/>
    </row>
    <row r="2503" spans="8:102" x14ac:dyDescent="0.2">
      <c r="H2503" s="1"/>
      <c r="I2503" s="1"/>
      <c r="J2503" s="1"/>
      <c r="K2503" s="1"/>
      <c r="L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J2503" s="1"/>
      <c r="AK2503" s="1"/>
      <c r="AM2503" s="1"/>
      <c r="AO2503" s="1"/>
      <c r="AP2503" s="1"/>
      <c r="AQ2503" s="1"/>
      <c r="AR2503" s="1"/>
      <c r="AS2503" s="1"/>
      <c r="AT2503" s="1"/>
      <c r="AV2503" s="1"/>
      <c r="AX2503" s="1"/>
      <c r="AZ2503" s="1"/>
      <c r="BA2503" s="1"/>
      <c r="BB2503" s="1"/>
      <c r="BC2503" s="1"/>
      <c r="BD2503" s="1"/>
      <c r="BE2503" s="1"/>
      <c r="BG2503" s="1"/>
      <c r="BH2503" s="1"/>
      <c r="BI2503" s="1"/>
      <c r="BJ2503" s="1"/>
      <c r="BL2503" s="1"/>
      <c r="BN2503" s="1"/>
      <c r="BO2503" s="1"/>
      <c r="BP2503" s="1"/>
      <c r="BQ2503" s="1"/>
      <c r="BR2503" s="1"/>
      <c r="BS2503" s="1"/>
      <c r="BU2503" s="1"/>
      <c r="BV2503" s="1"/>
      <c r="BW2503" s="1"/>
      <c r="BX2503" s="1"/>
      <c r="BY2503" s="1"/>
      <c r="BZ2503" s="1"/>
      <c r="CB2503" s="1"/>
      <c r="CD2503" s="1"/>
      <c r="CE2503" s="1"/>
      <c r="CF2503" s="1"/>
      <c r="CG2503" s="1"/>
      <c r="CI2503" s="1"/>
      <c r="CJ2503" s="1"/>
      <c r="CK2503" s="1"/>
      <c r="CL2503" s="1"/>
      <c r="CM2503" s="1"/>
      <c r="CN2503" s="1"/>
      <c r="CP2503" s="1"/>
      <c r="CQ2503" s="1"/>
      <c r="CR2503" s="1"/>
      <c r="CW2503" s="1"/>
      <c r="CX2503" s="1"/>
    </row>
    <row r="2504" spans="8:102" ht="12.95" customHeight="1" x14ac:dyDescent="0.2">
      <c r="H2504" s="1"/>
      <c r="I2504" s="1"/>
      <c r="J2504" s="1"/>
      <c r="K2504" s="1"/>
      <c r="L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D2504" s="1"/>
      <c r="AE2504" s="1"/>
      <c r="AF2504" s="1"/>
      <c r="AG2504" s="1"/>
      <c r="AH2504" s="1"/>
      <c r="AJ2504" s="1"/>
      <c r="AK2504" s="1"/>
      <c r="AM2504" s="1"/>
      <c r="AO2504" s="1"/>
      <c r="AP2504" s="1"/>
      <c r="AS2504" s="1"/>
      <c r="AV2504" s="1"/>
      <c r="AX2504" s="1"/>
      <c r="AZ2504" s="1"/>
      <c r="BA2504" s="1"/>
      <c r="BB2504" s="1"/>
      <c r="BC2504" s="1"/>
      <c r="BE2504" s="1"/>
      <c r="BG2504" s="1"/>
      <c r="BH2504" s="1"/>
      <c r="BI2504" s="1"/>
      <c r="BJ2504" s="1"/>
      <c r="BL2504" s="1"/>
      <c r="BN2504" s="1"/>
      <c r="BO2504" s="1"/>
      <c r="BP2504" s="1"/>
      <c r="BQ2504" s="1"/>
      <c r="BR2504" s="1"/>
      <c r="BS2504" s="1"/>
      <c r="BV2504" s="1"/>
      <c r="BW2504" s="1"/>
      <c r="BX2504" s="1"/>
      <c r="BY2504" s="1"/>
      <c r="BZ2504" s="1"/>
      <c r="CD2504" s="1"/>
      <c r="CE2504" s="1"/>
      <c r="CF2504" s="1"/>
      <c r="CG2504" s="1"/>
      <c r="CJ2504" s="1"/>
      <c r="CK2504" s="1"/>
      <c r="CL2504" s="1"/>
      <c r="CM2504" s="1"/>
      <c r="CN2504" s="1"/>
      <c r="CR2504" s="1"/>
      <c r="CW2504" s="1"/>
      <c r="CX2504" s="1"/>
    </row>
    <row r="2505" spans="8:102" ht="12.95" customHeight="1" x14ac:dyDescent="0.2">
      <c r="H2505" s="1"/>
      <c r="I2505" s="1"/>
      <c r="J2505" s="1"/>
      <c r="K2505" s="1"/>
      <c r="L2505" s="1"/>
      <c r="N2505" s="1"/>
      <c r="O2505" s="1"/>
      <c r="P2505" s="1"/>
      <c r="Q2505" s="1"/>
      <c r="R2505" s="1"/>
      <c r="S2505" s="1"/>
      <c r="T2505" s="1"/>
      <c r="V2505" s="1"/>
      <c r="W2505" s="1"/>
      <c r="X2505" s="1"/>
      <c r="Y2505" s="1"/>
      <c r="Z2505" s="1"/>
      <c r="AA2505" s="1"/>
      <c r="AD2505" s="1"/>
      <c r="AE2505" s="1"/>
      <c r="AF2505" s="1"/>
      <c r="AG2505" s="1"/>
      <c r="AH2505" s="1"/>
      <c r="AJ2505" s="1"/>
      <c r="AK2505" s="1"/>
      <c r="AM2505" s="1"/>
      <c r="AO2505" s="1"/>
      <c r="AP2505" s="1"/>
      <c r="AS2505" s="1"/>
      <c r="AV2505" s="1"/>
      <c r="AX2505" s="1"/>
      <c r="AZ2505" s="1"/>
      <c r="BA2505" s="1"/>
      <c r="BB2505" s="1"/>
      <c r="BC2505" s="1"/>
      <c r="BE2505" s="1"/>
      <c r="BG2505" s="1"/>
      <c r="BH2505" s="1"/>
      <c r="BI2505" s="1"/>
      <c r="BJ2505" s="1"/>
      <c r="BL2505" s="1"/>
      <c r="BO2505" s="1"/>
      <c r="BP2505" s="1"/>
      <c r="BQ2505" s="1"/>
      <c r="BR2505" s="1"/>
      <c r="BS2505" s="1"/>
      <c r="BV2505" s="1"/>
      <c r="BW2505" s="1"/>
      <c r="BX2505" s="1"/>
      <c r="BY2505" s="1"/>
      <c r="BZ2505" s="1"/>
      <c r="CD2505" s="1"/>
      <c r="CE2505" s="1"/>
      <c r="CF2505" s="1"/>
      <c r="CG2505" s="1"/>
      <c r="CJ2505" s="1"/>
      <c r="CK2505" s="1"/>
      <c r="CL2505" s="1"/>
      <c r="CM2505" s="1"/>
      <c r="CN2505" s="1"/>
      <c r="CR2505" s="1"/>
      <c r="CW2505" s="1"/>
      <c r="CX2505" s="1"/>
    </row>
    <row r="2506" spans="8:102" ht="12.95" customHeight="1" x14ac:dyDescent="0.2">
      <c r="H2506" s="1"/>
      <c r="I2506" s="1"/>
      <c r="J2506" s="1"/>
      <c r="K2506" s="1"/>
      <c r="L2506" s="1"/>
      <c r="N2506" s="1"/>
      <c r="O2506" s="1"/>
      <c r="P2506" s="1"/>
      <c r="Q2506" s="1"/>
      <c r="R2506" s="1"/>
      <c r="S2506" s="1"/>
      <c r="T2506" s="1"/>
      <c r="V2506" s="1"/>
      <c r="W2506" s="1"/>
      <c r="X2506" s="1"/>
      <c r="Y2506" s="1"/>
      <c r="Z2506" s="1"/>
      <c r="AA2506" s="1"/>
      <c r="AD2506" s="1"/>
      <c r="AE2506" s="1"/>
      <c r="AF2506" s="1"/>
      <c r="AG2506" s="1"/>
      <c r="AH2506" s="1"/>
      <c r="AJ2506" s="1"/>
      <c r="AK2506" s="1"/>
      <c r="AM2506" s="1"/>
      <c r="AO2506" s="1"/>
      <c r="AP2506" s="1"/>
      <c r="AS2506" s="1"/>
      <c r="AV2506" s="1"/>
      <c r="AX2506" s="1"/>
      <c r="AZ2506" s="1"/>
      <c r="BA2506" s="1"/>
      <c r="BB2506" s="1"/>
      <c r="BC2506" s="1"/>
      <c r="BE2506" s="1"/>
      <c r="BG2506" s="1"/>
      <c r="BH2506" s="1"/>
      <c r="BI2506" s="1"/>
      <c r="BJ2506" s="1"/>
      <c r="BL2506" s="1"/>
      <c r="BO2506" s="1"/>
      <c r="BP2506" s="1"/>
      <c r="BQ2506" s="1"/>
      <c r="BR2506" s="1"/>
      <c r="BS2506" s="1"/>
      <c r="BV2506" s="1"/>
      <c r="BW2506" s="1"/>
      <c r="BX2506" s="1"/>
      <c r="BY2506" s="1"/>
      <c r="BZ2506" s="1"/>
      <c r="CD2506" s="1"/>
      <c r="CE2506" s="1"/>
      <c r="CF2506" s="1"/>
      <c r="CG2506" s="1"/>
      <c r="CJ2506" s="1"/>
      <c r="CK2506" s="1"/>
      <c r="CL2506" s="1"/>
      <c r="CM2506" s="1"/>
      <c r="CN2506" s="1"/>
      <c r="CR2506" s="1"/>
      <c r="CW2506" s="1"/>
      <c r="CX2506" s="1"/>
    </row>
    <row r="2507" spans="8:102" x14ac:dyDescent="0.2">
      <c r="H2507" s="1"/>
      <c r="I2507" s="1"/>
      <c r="J2507" s="1"/>
      <c r="K2507" s="1"/>
      <c r="L2507" s="1"/>
      <c r="N2507" s="1"/>
      <c r="O2507" s="1"/>
      <c r="P2507" s="1"/>
      <c r="Q2507" s="1"/>
      <c r="R2507" s="1"/>
      <c r="S2507" s="1"/>
      <c r="T2507" s="1"/>
      <c r="V2507" s="1"/>
      <c r="W2507" s="1"/>
      <c r="X2507" s="1"/>
      <c r="Y2507" s="1"/>
      <c r="Z2507" s="1"/>
      <c r="AA2507" s="1"/>
      <c r="AD2507" s="1"/>
      <c r="AE2507" s="1"/>
      <c r="AG2507" s="1"/>
      <c r="AH2507" s="1"/>
      <c r="AJ2507" s="1"/>
      <c r="AK2507" s="1"/>
      <c r="AM2507" s="1"/>
      <c r="AO2507" s="1"/>
      <c r="AP2507" s="1"/>
      <c r="AS2507" s="1"/>
      <c r="AV2507" s="1"/>
      <c r="AX2507" s="1"/>
      <c r="AZ2507" s="1"/>
      <c r="BA2507" s="1"/>
      <c r="BB2507" s="1"/>
      <c r="BC2507" s="1"/>
      <c r="BE2507" s="1"/>
      <c r="BG2507" s="1"/>
      <c r="BH2507" s="1"/>
      <c r="BI2507" s="1"/>
      <c r="BJ2507" s="1"/>
      <c r="BL2507" s="1"/>
      <c r="BO2507" s="1"/>
      <c r="BP2507" s="1"/>
      <c r="BQ2507" s="1"/>
      <c r="BR2507" s="1"/>
      <c r="BS2507" s="1"/>
      <c r="BV2507" s="1"/>
      <c r="BW2507" s="1"/>
      <c r="BX2507" s="1"/>
      <c r="BY2507" s="1"/>
      <c r="BZ2507" s="1"/>
      <c r="CD2507" s="1"/>
      <c r="CE2507" s="1"/>
      <c r="CF2507" s="1"/>
      <c r="CG2507" s="1"/>
      <c r="CJ2507" s="1"/>
      <c r="CK2507" s="1"/>
      <c r="CL2507" s="1"/>
      <c r="CM2507" s="1"/>
      <c r="CR2507" s="1"/>
      <c r="CW2507" s="1"/>
      <c r="CX2507" s="1"/>
    </row>
    <row r="2508" spans="8:102" x14ac:dyDescent="0.2">
      <c r="H2508" s="1"/>
      <c r="I2508" s="1"/>
      <c r="J2508" s="1"/>
      <c r="K2508" s="1"/>
      <c r="L2508" s="1"/>
      <c r="N2508" s="1"/>
      <c r="O2508" s="1"/>
      <c r="P2508" s="1"/>
      <c r="Q2508" s="1"/>
      <c r="R2508" s="1"/>
      <c r="S2508" s="1"/>
      <c r="T2508" s="1"/>
      <c r="V2508" s="1"/>
      <c r="W2508" s="1"/>
      <c r="X2508" s="1"/>
      <c r="Y2508" s="1"/>
      <c r="Z2508" s="1"/>
      <c r="AA2508" s="1"/>
      <c r="AD2508" s="1"/>
      <c r="AE2508" s="1"/>
      <c r="AG2508" s="1"/>
      <c r="AH2508" s="1"/>
      <c r="AJ2508" s="1"/>
      <c r="AK2508" s="1"/>
      <c r="AM2508" s="1"/>
      <c r="AO2508" s="1"/>
      <c r="AP2508" s="1"/>
      <c r="AS2508" s="1"/>
      <c r="AV2508" s="1"/>
      <c r="AX2508" s="1"/>
      <c r="AZ2508" s="1"/>
      <c r="BA2508" s="1"/>
      <c r="BB2508" s="1"/>
      <c r="BC2508" s="1"/>
      <c r="BE2508" s="1"/>
      <c r="BG2508" s="1"/>
      <c r="BH2508" s="1"/>
      <c r="BI2508" s="1"/>
      <c r="BJ2508" s="1"/>
      <c r="BL2508" s="1"/>
      <c r="BO2508" s="1"/>
      <c r="BP2508" s="1"/>
      <c r="BQ2508" s="1"/>
      <c r="BR2508" s="1"/>
      <c r="BS2508" s="1"/>
      <c r="BV2508" s="1"/>
      <c r="BW2508" s="1"/>
      <c r="BX2508" s="1"/>
      <c r="BY2508" s="1"/>
      <c r="BZ2508" s="1"/>
      <c r="CD2508" s="1"/>
      <c r="CE2508" s="1"/>
      <c r="CF2508" s="1"/>
      <c r="CG2508" s="1"/>
      <c r="CJ2508" s="1"/>
      <c r="CK2508" s="1"/>
      <c r="CL2508" s="1"/>
      <c r="CM2508" s="1"/>
      <c r="CR2508" s="1"/>
      <c r="CW2508" s="1"/>
      <c r="CX2508" s="1"/>
    </row>
    <row r="2509" spans="8:102" x14ac:dyDescent="0.2">
      <c r="H2509" s="1"/>
      <c r="I2509" s="1"/>
      <c r="J2509" s="1"/>
      <c r="K2509" s="1"/>
      <c r="L2509" s="1"/>
      <c r="N2509" s="1"/>
      <c r="O2509" s="1"/>
      <c r="P2509" s="1"/>
      <c r="Q2509" s="1"/>
      <c r="R2509" s="1"/>
      <c r="S2509" s="1"/>
      <c r="T2509" s="1"/>
      <c r="V2509" s="1"/>
      <c r="W2509" s="1"/>
      <c r="X2509" s="1"/>
      <c r="Y2509" s="1"/>
      <c r="Z2509" s="1"/>
      <c r="AA2509" s="1"/>
      <c r="AD2509" s="1"/>
      <c r="AE2509" s="1"/>
      <c r="AG2509" s="1"/>
      <c r="AJ2509" s="1"/>
      <c r="AK2509" s="1"/>
      <c r="AM2509" s="1"/>
      <c r="AO2509" s="1"/>
      <c r="AP2509" s="1"/>
      <c r="AS2509" s="1"/>
      <c r="AV2509" s="1"/>
      <c r="AX2509" s="1"/>
      <c r="AZ2509" s="1"/>
      <c r="BA2509" s="1"/>
      <c r="BB2509" s="1"/>
      <c r="BC2509" s="1"/>
      <c r="BE2509" s="1"/>
      <c r="BG2509" s="1"/>
      <c r="BH2509" s="1"/>
      <c r="BI2509" s="1"/>
      <c r="BJ2509" s="1"/>
      <c r="BL2509" s="1"/>
      <c r="BO2509" s="1"/>
      <c r="BP2509" s="1"/>
      <c r="BQ2509" s="1"/>
      <c r="BR2509" s="1"/>
      <c r="BS2509" s="1"/>
      <c r="BV2509" s="1"/>
      <c r="BW2509" s="1"/>
      <c r="BX2509" s="1"/>
      <c r="BY2509" s="1"/>
      <c r="BZ2509" s="1"/>
      <c r="CD2509" s="1"/>
      <c r="CE2509" s="1"/>
      <c r="CF2509" s="1"/>
      <c r="CG2509" s="1"/>
      <c r="CJ2509" s="1"/>
      <c r="CK2509" s="1"/>
      <c r="CL2509" s="1"/>
      <c r="CM2509" s="1"/>
      <c r="CR2509" s="1"/>
      <c r="CW2509" s="1"/>
      <c r="CX2509" s="1"/>
    </row>
    <row r="2510" spans="8:102" x14ac:dyDescent="0.2">
      <c r="H2510" s="1"/>
      <c r="I2510" s="1"/>
      <c r="J2510" s="1"/>
      <c r="K2510" s="1"/>
      <c r="L2510" s="1"/>
      <c r="N2510" s="1"/>
      <c r="O2510" s="1"/>
      <c r="P2510" s="1"/>
      <c r="Q2510" s="1"/>
      <c r="R2510" s="1"/>
      <c r="S2510" s="1"/>
      <c r="T2510" s="1"/>
      <c r="V2510" s="1"/>
      <c r="W2510" s="1"/>
      <c r="X2510" s="1"/>
      <c r="Y2510" s="1"/>
      <c r="Z2510" s="1"/>
      <c r="AA2510" s="1"/>
      <c r="AD2510" s="1"/>
      <c r="AE2510" s="1"/>
      <c r="AG2510" s="1"/>
      <c r="AJ2510" s="1"/>
      <c r="AK2510" s="1"/>
      <c r="AM2510" s="1"/>
      <c r="AO2510" s="1"/>
      <c r="AP2510" s="1"/>
      <c r="AS2510" s="1"/>
      <c r="AV2510" s="1"/>
      <c r="AX2510" s="1"/>
      <c r="AZ2510" s="1"/>
      <c r="BA2510" s="1"/>
      <c r="BB2510" s="1"/>
      <c r="BC2510" s="1"/>
      <c r="BE2510" s="1"/>
      <c r="BG2510" s="1"/>
      <c r="BH2510" s="1"/>
      <c r="BI2510" s="1"/>
      <c r="BJ2510" s="1"/>
      <c r="BL2510" s="1"/>
      <c r="BO2510" s="1"/>
      <c r="BP2510" s="1"/>
      <c r="BQ2510" s="1"/>
      <c r="BR2510" s="1"/>
      <c r="BS2510" s="1"/>
      <c r="BV2510" s="1"/>
      <c r="BW2510" s="1"/>
      <c r="BX2510" s="1"/>
      <c r="BY2510" s="1"/>
      <c r="BZ2510" s="1"/>
      <c r="CD2510" s="1"/>
      <c r="CE2510" s="1"/>
      <c r="CF2510" s="1"/>
      <c r="CG2510" s="1"/>
      <c r="CJ2510" s="1"/>
      <c r="CK2510" s="1"/>
      <c r="CL2510" s="1"/>
      <c r="CM2510" s="1"/>
      <c r="CR2510" s="1"/>
      <c r="CW2510" s="1"/>
      <c r="CX2510" s="1"/>
    </row>
    <row r="2511" spans="8:102" x14ac:dyDescent="0.2">
      <c r="H2511" s="1"/>
      <c r="I2511" s="1"/>
      <c r="J2511" s="1"/>
      <c r="K2511" s="1"/>
      <c r="L2511" s="1"/>
      <c r="N2511" s="1"/>
      <c r="O2511" s="1"/>
      <c r="P2511" s="1"/>
      <c r="Q2511" s="1"/>
      <c r="R2511" s="1"/>
      <c r="S2511" s="1"/>
      <c r="T2511" s="1"/>
      <c r="V2511" s="1"/>
      <c r="W2511" s="1"/>
      <c r="X2511" s="1"/>
      <c r="Y2511" s="1"/>
      <c r="Z2511" s="1"/>
      <c r="AA2511" s="1"/>
      <c r="AD2511" s="1"/>
      <c r="AE2511" s="1"/>
      <c r="AG2511" s="1"/>
      <c r="AJ2511" s="1"/>
      <c r="AK2511" s="1"/>
      <c r="AM2511" s="1"/>
      <c r="AO2511" s="1"/>
      <c r="AP2511" s="1"/>
      <c r="AS2511" s="1"/>
      <c r="AV2511" s="1"/>
      <c r="AX2511" s="1"/>
      <c r="AZ2511" s="1"/>
      <c r="BA2511" s="1"/>
      <c r="BB2511" s="1"/>
      <c r="BC2511" s="1"/>
      <c r="BE2511" s="1"/>
      <c r="BG2511" s="1"/>
      <c r="BH2511" s="1"/>
      <c r="BI2511" s="1"/>
      <c r="BJ2511" s="1"/>
      <c r="BL2511" s="1"/>
      <c r="BO2511" s="1"/>
      <c r="BP2511" s="1"/>
      <c r="BQ2511" s="1"/>
      <c r="BR2511" s="1"/>
      <c r="BS2511" s="1"/>
      <c r="BV2511" s="1"/>
      <c r="BW2511" s="1"/>
      <c r="BX2511" s="1"/>
      <c r="BY2511" s="1"/>
      <c r="BZ2511" s="1"/>
      <c r="CD2511" s="1"/>
      <c r="CE2511" s="1"/>
      <c r="CF2511" s="1"/>
      <c r="CG2511" s="1"/>
      <c r="CJ2511" s="1"/>
      <c r="CK2511" s="1"/>
      <c r="CL2511" s="1"/>
      <c r="CM2511" s="1"/>
      <c r="CR2511" s="1"/>
      <c r="CW2511" s="1"/>
      <c r="CX2511" s="1"/>
    </row>
    <row r="2512" spans="8:102" x14ac:dyDescent="0.2">
      <c r="H2512" s="1"/>
      <c r="I2512" s="1"/>
      <c r="J2512" s="1"/>
      <c r="K2512" s="1"/>
      <c r="L2512" s="1"/>
      <c r="N2512" s="1"/>
      <c r="O2512" s="1"/>
      <c r="P2512" s="1"/>
      <c r="Q2512" s="1"/>
      <c r="R2512" s="1"/>
      <c r="S2512" s="1"/>
      <c r="T2512" s="1"/>
      <c r="V2512" s="1"/>
      <c r="W2512" s="1"/>
      <c r="X2512" s="1"/>
      <c r="Y2512" s="1"/>
      <c r="Z2512" s="1"/>
      <c r="AA2512" s="1"/>
      <c r="AD2512" s="1"/>
      <c r="AE2512" s="1"/>
      <c r="AG2512" s="1"/>
      <c r="AJ2512" s="1"/>
      <c r="AK2512" s="1"/>
      <c r="AM2512" s="1"/>
      <c r="AO2512" s="1"/>
      <c r="AP2512" s="1"/>
      <c r="AS2512" s="1"/>
      <c r="AV2512" s="1"/>
      <c r="AX2512" s="1"/>
      <c r="AZ2512" s="1"/>
      <c r="BA2512" s="1"/>
      <c r="BB2512" s="1"/>
      <c r="BC2512" s="1"/>
      <c r="BE2512" s="1"/>
      <c r="BG2512" s="1"/>
      <c r="BH2512" s="1"/>
      <c r="BI2512" s="1"/>
      <c r="BJ2512" s="1"/>
      <c r="BL2512" s="1"/>
      <c r="BO2512" s="1"/>
      <c r="BP2512" s="1"/>
      <c r="BQ2512" s="1"/>
      <c r="BR2512" s="1"/>
      <c r="BS2512" s="1"/>
      <c r="BV2512" s="1"/>
      <c r="BW2512" s="1"/>
      <c r="BX2512" s="1"/>
      <c r="BY2512" s="1"/>
      <c r="BZ2512" s="1"/>
      <c r="CD2512" s="1"/>
      <c r="CE2512" s="1"/>
      <c r="CF2512" s="1"/>
      <c r="CG2512" s="1"/>
      <c r="CJ2512" s="1"/>
      <c r="CK2512" s="1"/>
      <c r="CL2512" s="1"/>
      <c r="CM2512" s="1"/>
      <c r="CR2512" s="1"/>
      <c r="CW2512" s="1"/>
      <c r="CX2512" s="1"/>
    </row>
    <row r="2513" spans="8:128" x14ac:dyDescent="0.2">
      <c r="H2513" s="1"/>
      <c r="I2513" s="1"/>
      <c r="J2513" s="1"/>
      <c r="K2513" s="1"/>
      <c r="L2513" s="1"/>
      <c r="N2513" s="1"/>
      <c r="O2513" s="1"/>
      <c r="P2513" s="1"/>
      <c r="Q2513" s="1"/>
      <c r="R2513" s="1"/>
      <c r="S2513" s="1"/>
      <c r="T2513" s="1"/>
      <c r="V2513" s="1"/>
      <c r="W2513" s="1"/>
      <c r="Y2513" s="1"/>
      <c r="AA2513" s="1"/>
      <c r="AD2513" s="1"/>
      <c r="AE2513" s="1"/>
      <c r="AG2513" s="1"/>
      <c r="AJ2513" s="1"/>
      <c r="AK2513" s="1"/>
      <c r="AM2513" s="1"/>
      <c r="AO2513" s="1"/>
      <c r="AP2513" s="1"/>
      <c r="AS2513" s="1"/>
      <c r="AV2513" s="1"/>
      <c r="AX2513" s="1"/>
      <c r="AZ2513" s="1"/>
      <c r="BA2513" s="1"/>
      <c r="BB2513" s="1"/>
      <c r="BC2513" s="1"/>
      <c r="BE2513" s="1"/>
      <c r="BG2513" s="1"/>
      <c r="BH2513" s="1"/>
      <c r="BI2513" s="1"/>
      <c r="BJ2513" s="1"/>
      <c r="BL2513" s="1"/>
      <c r="BO2513" s="1"/>
      <c r="BP2513" s="1"/>
      <c r="BQ2513" s="1"/>
      <c r="BR2513" s="1"/>
      <c r="BS2513" s="1"/>
      <c r="BV2513" s="1"/>
      <c r="BW2513" s="1"/>
      <c r="BX2513" s="1"/>
      <c r="BY2513" s="1"/>
      <c r="BZ2513" s="1"/>
      <c r="CD2513" s="1"/>
      <c r="CE2513" s="1"/>
      <c r="CF2513" s="1"/>
      <c r="CG2513" s="1"/>
      <c r="CJ2513" s="1"/>
      <c r="CK2513" s="1"/>
      <c r="CL2513" s="1"/>
      <c r="CM2513" s="1"/>
      <c r="CR2513" s="1"/>
      <c r="CW2513" s="1"/>
      <c r="CX2513" s="1"/>
    </row>
    <row r="2514" spans="8:128" x14ac:dyDescent="0.2">
      <c r="H2514" s="1"/>
      <c r="I2514" s="1"/>
      <c r="J2514" s="1"/>
      <c r="K2514" s="1"/>
      <c r="N2514" s="1"/>
      <c r="O2514" s="1"/>
      <c r="P2514" s="1"/>
      <c r="Q2514" s="1"/>
      <c r="R2514" s="1"/>
      <c r="S2514" s="1"/>
      <c r="T2514" s="1"/>
      <c r="V2514" s="1"/>
      <c r="W2514" s="1"/>
      <c r="Y2514" s="1"/>
      <c r="AG2514" s="1"/>
      <c r="AJ2514" s="1"/>
      <c r="AK2514" s="1"/>
      <c r="AM2514" s="1"/>
      <c r="AO2514" s="1"/>
      <c r="AP2514" s="1"/>
      <c r="AS2514" s="1"/>
      <c r="AV2514" s="1"/>
      <c r="AX2514" s="1"/>
      <c r="AZ2514" s="1"/>
      <c r="BA2514" s="1"/>
      <c r="BB2514" s="1"/>
      <c r="BC2514" s="1"/>
      <c r="BE2514" s="1"/>
      <c r="BG2514" s="1"/>
      <c r="BH2514" s="1"/>
      <c r="BI2514" s="1"/>
      <c r="BJ2514" s="1"/>
      <c r="BL2514" s="1"/>
      <c r="BO2514" s="1"/>
      <c r="BP2514" s="1"/>
      <c r="BQ2514" s="1"/>
      <c r="BR2514" s="1"/>
      <c r="BS2514" s="1"/>
      <c r="BV2514" s="1"/>
      <c r="BW2514" s="1"/>
      <c r="BX2514" s="1"/>
      <c r="BY2514" s="1"/>
      <c r="BZ2514" s="1"/>
      <c r="CD2514" s="1"/>
      <c r="CE2514" s="1"/>
      <c r="CF2514" s="1"/>
      <c r="CG2514" s="1"/>
      <c r="CJ2514" s="1"/>
      <c r="CK2514" s="1"/>
      <c r="CL2514" s="1"/>
      <c r="CM2514" s="1"/>
      <c r="CR2514" s="1"/>
      <c r="CW2514" s="1"/>
      <c r="CX2514" s="1"/>
    </row>
    <row r="2515" spans="8:128" x14ac:dyDescent="0.2">
      <c r="H2515" s="1"/>
      <c r="I2515" s="1"/>
      <c r="J2515" s="1"/>
      <c r="K2515" s="1"/>
      <c r="N2515" s="1"/>
      <c r="O2515" s="1"/>
      <c r="P2515" s="1"/>
      <c r="Q2515" s="1"/>
      <c r="R2515" s="1"/>
      <c r="S2515" s="1"/>
      <c r="T2515" s="1"/>
      <c r="V2515" s="1"/>
      <c r="W2515" s="1"/>
      <c r="Y2515" s="1"/>
      <c r="AG2515" s="1"/>
      <c r="AJ2515" s="1"/>
      <c r="AK2515" s="1"/>
      <c r="AM2515" s="1"/>
      <c r="AO2515" s="1"/>
      <c r="AP2515" s="1"/>
      <c r="AS2515" s="1"/>
      <c r="AV2515" s="1"/>
      <c r="AX2515" s="1"/>
      <c r="AZ2515" s="1"/>
      <c r="BA2515" s="1"/>
      <c r="BB2515" s="1"/>
      <c r="BC2515" s="1"/>
      <c r="BE2515" s="1"/>
      <c r="BG2515" s="1"/>
      <c r="BH2515" s="1"/>
      <c r="BI2515" s="1"/>
      <c r="BJ2515" s="1"/>
      <c r="BL2515" s="1"/>
      <c r="BO2515" s="1"/>
      <c r="BP2515" s="1"/>
      <c r="BQ2515" s="1"/>
      <c r="BR2515" s="1"/>
      <c r="BS2515" s="1"/>
      <c r="BV2515" s="1"/>
      <c r="BW2515" s="1"/>
      <c r="BX2515" s="1"/>
      <c r="BY2515" s="1"/>
      <c r="BZ2515" s="1"/>
      <c r="CD2515" s="1"/>
      <c r="CE2515" s="1"/>
      <c r="CF2515" s="1"/>
      <c r="CG2515" s="1"/>
      <c r="CJ2515" s="1"/>
      <c r="CK2515" s="1"/>
      <c r="CL2515" s="1"/>
      <c r="CM2515" s="1"/>
      <c r="CR2515" s="1"/>
      <c r="CW2515" s="1"/>
      <c r="CX2515" s="1"/>
    </row>
    <row r="2516" spans="8:128" x14ac:dyDescent="0.2">
      <c r="H2516" s="1"/>
      <c r="O2516" s="1"/>
      <c r="S2516" s="1"/>
      <c r="T2516" s="1"/>
      <c r="V2516" s="1"/>
      <c r="Y2516" s="1"/>
      <c r="AG2516" s="1"/>
      <c r="AJ2516" s="1"/>
      <c r="AK2516" s="1"/>
      <c r="AM2516" s="1"/>
      <c r="AO2516" s="1"/>
      <c r="AP2516" s="1"/>
      <c r="AS2516" s="1"/>
      <c r="AV2516" s="1"/>
      <c r="AX2516" s="1"/>
      <c r="AZ2516" s="1"/>
      <c r="BA2516" s="1"/>
      <c r="BB2516" s="1"/>
      <c r="BC2516" s="1"/>
      <c r="BE2516" s="1"/>
      <c r="BG2516" s="1"/>
      <c r="BH2516" s="1"/>
      <c r="BI2516" s="1"/>
      <c r="BJ2516" s="1"/>
      <c r="BL2516" s="1"/>
      <c r="BO2516" s="1"/>
      <c r="BP2516" s="1"/>
      <c r="BQ2516" s="1"/>
      <c r="BR2516" s="1"/>
      <c r="BS2516" s="1"/>
      <c r="BV2516" s="1"/>
      <c r="BW2516" s="1"/>
      <c r="BX2516" s="1"/>
      <c r="BY2516" s="1"/>
      <c r="BZ2516" s="1"/>
      <c r="CD2516" s="1"/>
      <c r="CE2516" s="1"/>
      <c r="CF2516" s="1"/>
      <c r="CG2516" s="1"/>
      <c r="CJ2516" s="1"/>
      <c r="CK2516" s="1"/>
      <c r="CL2516" s="1"/>
      <c r="CM2516" s="1"/>
      <c r="CR2516" s="1"/>
      <c r="CW2516" s="1"/>
      <c r="CX2516" s="1"/>
    </row>
    <row r="2517" spans="8:128" x14ac:dyDescent="0.2">
      <c r="H2517" s="1"/>
      <c r="S2517" s="1"/>
      <c r="T2517" s="1"/>
      <c r="V2517" s="1"/>
      <c r="Y2517" s="1"/>
      <c r="AG2517" s="1"/>
      <c r="AJ2517" s="1"/>
      <c r="AK2517" s="1"/>
      <c r="AM2517" s="1"/>
      <c r="AO2517" s="1"/>
      <c r="AP2517" s="1"/>
      <c r="AS2517" s="1"/>
      <c r="AV2517" s="1"/>
      <c r="AX2517" s="1"/>
      <c r="AZ2517" s="1"/>
      <c r="BA2517" s="1"/>
      <c r="BB2517" s="1"/>
      <c r="BC2517" s="1"/>
      <c r="BE2517" s="1"/>
      <c r="BG2517" s="1"/>
      <c r="BH2517" s="1"/>
      <c r="BI2517" s="1"/>
      <c r="BJ2517" s="1"/>
      <c r="BL2517" s="1"/>
      <c r="BO2517" s="1"/>
      <c r="BP2517" s="1"/>
      <c r="BQ2517" s="1"/>
      <c r="BR2517" s="1"/>
      <c r="BS2517" s="1"/>
      <c r="BV2517" s="1"/>
      <c r="BW2517" s="1"/>
      <c r="BX2517" s="1"/>
      <c r="BY2517" s="1"/>
      <c r="BZ2517" s="1"/>
      <c r="CD2517" s="1"/>
      <c r="CE2517" s="1"/>
      <c r="CF2517" s="1"/>
      <c r="CG2517" s="1"/>
      <c r="CJ2517" s="1"/>
      <c r="CK2517" s="1"/>
      <c r="CL2517" s="1"/>
      <c r="CM2517" s="1"/>
      <c r="CR2517" s="1"/>
      <c r="CW2517" s="1"/>
      <c r="CX2517" s="1"/>
    </row>
    <row r="2518" spans="8:128" x14ac:dyDescent="0.2">
      <c r="S2518" s="1"/>
      <c r="T2518" s="1"/>
      <c r="V2518" s="1"/>
      <c r="Y2518" s="1"/>
      <c r="AG2518" s="1"/>
      <c r="AJ2518" s="1"/>
      <c r="AK2518" s="1"/>
      <c r="AM2518" s="1"/>
      <c r="AO2518" s="1"/>
      <c r="AP2518" s="1"/>
      <c r="AS2518" s="1"/>
      <c r="AV2518" s="1"/>
      <c r="AX2518" s="1"/>
      <c r="AZ2518" s="1"/>
      <c r="BA2518" s="1"/>
      <c r="BB2518" s="1"/>
      <c r="BC2518" s="1"/>
      <c r="BE2518" s="1"/>
      <c r="BG2518" s="1"/>
      <c r="BH2518" s="1"/>
      <c r="BJ2518" s="1"/>
      <c r="BL2518" s="1"/>
      <c r="BO2518" s="1"/>
      <c r="BP2518" s="1"/>
      <c r="BQ2518" s="1"/>
      <c r="BS2518" s="1"/>
      <c r="BV2518" s="1"/>
      <c r="BW2518" s="1"/>
      <c r="BX2518" s="1"/>
      <c r="BY2518" s="1"/>
      <c r="BZ2518" s="1"/>
      <c r="CD2518" s="1"/>
      <c r="CE2518" s="1"/>
      <c r="CF2518" s="1"/>
      <c r="CG2518" s="1"/>
      <c r="CJ2518" s="1"/>
      <c r="CK2518" s="1"/>
      <c r="CL2518" s="1"/>
      <c r="CM2518" s="1"/>
      <c r="CR2518" s="1"/>
      <c r="CW2518" s="1"/>
      <c r="CX2518" s="1"/>
    </row>
    <row r="2519" spans="8:128" x14ac:dyDescent="0.2">
      <c r="S2519" s="1"/>
      <c r="T2519" s="1"/>
      <c r="V2519" s="1"/>
      <c r="Y2519" s="1"/>
      <c r="AG2519" s="1"/>
      <c r="AJ2519" s="1"/>
      <c r="AK2519" s="1"/>
      <c r="AM2519" s="1"/>
      <c r="AO2519" s="1"/>
      <c r="AP2519" s="1"/>
      <c r="AZ2519" s="1"/>
      <c r="BA2519" s="1"/>
      <c r="BH2519" s="1"/>
      <c r="BO2519" s="1"/>
      <c r="BP2519" s="1"/>
      <c r="CD2519" s="1"/>
      <c r="CE2519" s="1"/>
      <c r="CF2519" s="1"/>
      <c r="CW2519" s="1"/>
      <c r="CX2519" s="1"/>
    </row>
    <row r="2520" spans="8:128" x14ac:dyDescent="0.2">
      <c r="AG2520" s="1"/>
      <c r="AK2520" s="1"/>
      <c r="AM2520" s="1"/>
      <c r="AP2520" s="1"/>
      <c r="AZ2520" s="1"/>
      <c r="BA2520" s="1"/>
      <c r="BO2520" s="1"/>
      <c r="BP2520" s="1"/>
      <c r="CD2520" s="1"/>
      <c r="CE2520" s="1"/>
      <c r="CF2520" s="1"/>
      <c r="CW2520" s="1"/>
    </row>
    <row r="2521" spans="8:128" x14ac:dyDescent="0.2">
      <c r="H2521" s="29"/>
      <c r="I2521" s="29"/>
      <c r="J2521" s="29"/>
      <c r="K2521" s="29"/>
      <c r="L2521" s="29"/>
      <c r="M2521" s="29"/>
      <c r="N2521" s="29"/>
      <c r="O2521" s="29"/>
      <c r="P2521" s="29"/>
      <c r="Q2521" s="29"/>
      <c r="R2521" s="29"/>
      <c r="S2521" s="29"/>
      <c r="T2521" s="29"/>
      <c r="U2521" s="29"/>
      <c r="V2521" s="29"/>
      <c r="W2521" s="29"/>
      <c r="X2521" s="29"/>
      <c r="Y2521" s="29"/>
      <c r="Z2521" s="29"/>
      <c r="AA2521" s="29"/>
      <c r="AB2521" s="29"/>
      <c r="AC2521" s="29"/>
      <c r="AD2521" s="29"/>
      <c r="AE2521" s="29"/>
      <c r="AF2521" s="29"/>
      <c r="AG2521" s="29"/>
      <c r="AH2521" s="29"/>
      <c r="AI2521" s="29"/>
      <c r="AJ2521" s="29"/>
      <c r="AK2521" s="29"/>
      <c r="AL2521" s="29"/>
      <c r="AM2521" s="29"/>
      <c r="AN2521" s="29"/>
      <c r="AO2521" s="29"/>
      <c r="AP2521" s="29"/>
      <c r="AQ2521" s="29"/>
      <c r="AR2521" s="29"/>
      <c r="AS2521" s="29"/>
      <c r="AT2521" s="29"/>
      <c r="AU2521" s="29"/>
      <c r="AV2521" s="29"/>
      <c r="AW2521" s="29"/>
      <c r="AX2521" s="29"/>
      <c r="AY2521" s="29"/>
      <c r="AZ2521" s="29"/>
      <c r="BA2521" s="29"/>
      <c r="BB2521" s="29"/>
      <c r="BC2521" s="29"/>
      <c r="BD2521" s="29"/>
      <c r="BE2521" s="29"/>
      <c r="BF2521" s="29"/>
      <c r="BG2521" s="29"/>
      <c r="BH2521" s="29"/>
      <c r="BI2521" s="29"/>
      <c r="BJ2521" s="29"/>
      <c r="BK2521" s="29"/>
      <c r="BL2521" s="29"/>
      <c r="BM2521" s="29"/>
      <c r="BN2521" s="29"/>
      <c r="BO2521" s="29"/>
      <c r="BP2521" s="29"/>
      <c r="BQ2521" s="29"/>
      <c r="BR2521" s="29"/>
      <c r="BS2521" s="29"/>
      <c r="BT2521" s="29"/>
      <c r="BU2521" s="29"/>
      <c r="BV2521" s="29"/>
      <c r="BW2521" s="29"/>
      <c r="BX2521" s="29"/>
      <c r="BY2521" s="29"/>
      <c r="BZ2521" s="29"/>
      <c r="CA2521" s="29"/>
      <c r="CB2521" s="29"/>
      <c r="CC2521" s="29"/>
      <c r="CD2521" s="29"/>
      <c r="CE2521" s="29"/>
      <c r="CF2521" s="29"/>
      <c r="CG2521" s="29"/>
      <c r="CH2521" s="29"/>
      <c r="CI2521" s="29"/>
      <c r="CJ2521" s="29"/>
      <c r="CK2521" s="29"/>
      <c r="CL2521" s="29"/>
      <c r="CM2521" s="29"/>
      <c r="CN2521" s="29"/>
      <c r="CO2521" s="29"/>
      <c r="CP2521" s="29"/>
      <c r="CQ2521" s="29"/>
      <c r="CR2521" s="29"/>
      <c r="CS2521" s="29"/>
      <c r="CT2521" s="29"/>
      <c r="CU2521" s="29"/>
      <c r="CV2521" s="29"/>
      <c r="CW2521" s="29"/>
      <c r="CX2521" s="29"/>
      <c r="CY2521" s="29">
        <f t="shared" ref="CY2521:DG2521" si="21">SUM(CY2501:CY2520)</f>
        <v>0</v>
      </c>
      <c r="CZ2521" s="29">
        <f t="shared" si="21"/>
        <v>0</v>
      </c>
      <c r="DA2521" s="29">
        <f t="shared" si="21"/>
        <v>0</v>
      </c>
      <c r="DB2521" s="29">
        <f t="shared" si="21"/>
        <v>0</v>
      </c>
      <c r="DC2521" s="29">
        <f t="shared" si="21"/>
        <v>0</v>
      </c>
      <c r="DD2521" s="29">
        <f t="shared" si="21"/>
        <v>0</v>
      </c>
      <c r="DE2521" s="29">
        <f t="shared" si="21"/>
        <v>0</v>
      </c>
      <c r="DF2521" s="29">
        <f t="shared" si="21"/>
        <v>0</v>
      </c>
      <c r="DG2521" s="29">
        <f t="shared" si="21"/>
        <v>0</v>
      </c>
      <c r="DH2521" s="29"/>
      <c r="DI2521" s="29"/>
      <c r="DJ2521" s="29"/>
      <c r="DK2521" s="29"/>
      <c r="DL2521" s="29"/>
      <c r="DM2521" s="29"/>
      <c r="DN2521" s="29"/>
      <c r="DO2521" s="29"/>
      <c r="DP2521" s="29"/>
      <c r="DQ2521" s="29"/>
      <c r="DR2521" s="29"/>
      <c r="DS2521" s="29"/>
      <c r="DT2521" s="29"/>
      <c r="DU2521" s="29"/>
      <c r="DV2521" s="29"/>
      <c r="DW2521" s="29"/>
      <c r="DX2521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0"/>
  <sheetViews>
    <sheetView showGridLines="0" topLeftCell="A13" zoomScale="130" zoomScaleNormal="130" workbookViewId="0">
      <selection activeCell="D32" sqref="D3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81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82</v>
      </c>
      <c r="B7" s="124"/>
      <c r="C7" s="124"/>
      <c r="D7" s="124"/>
      <c r="E7" s="124"/>
      <c r="F7" s="124"/>
    </row>
    <row r="8" spans="1:6" ht="13.5" thickBot="1" x14ac:dyDescent="0.25">
      <c r="A8" s="3"/>
      <c r="B8" s="3"/>
      <c r="C8" s="3"/>
      <c r="D8" s="96"/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30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31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SUM(C12+C15+C17)</f>
        <v>21677.35</v>
      </c>
      <c r="D11" s="99">
        <f>SUM(D12+D15+D17)</f>
        <v>10449.86</v>
      </c>
      <c r="E11" s="99">
        <f>SUM(E12+E15+E17)</f>
        <v>0</v>
      </c>
      <c r="F11" s="99">
        <f>SUM(F12+F15+F17)</f>
        <v>32127.204999999998</v>
      </c>
    </row>
    <row r="12" spans="1:6" x14ac:dyDescent="0.2">
      <c r="A12" s="12">
        <v>511</v>
      </c>
      <c r="B12" s="13" t="s">
        <v>106</v>
      </c>
      <c r="C12" s="89">
        <f>SUM(C13:C14)</f>
        <v>19577.55</v>
      </c>
      <c r="D12" s="89">
        <f>SUM(D13:D14)</f>
        <v>8950</v>
      </c>
      <c r="E12" s="89">
        <f>SUM(E13:E14)</f>
        <v>0</v>
      </c>
      <c r="F12" s="89">
        <f>SUM(F13:F14)</f>
        <v>28527.55</v>
      </c>
    </row>
    <row r="13" spans="1:6" x14ac:dyDescent="0.2">
      <c r="A13" s="14">
        <v>51101</v>
      </c>
      <c r="B13" s="15" t="s">
        <v>17</v>
      </c>
      <c r="C13" s="90">
        <v>17900</v>
      </c>
      <c r="D13" s="90">
        <v>8950</v>
      </c>
      <c r="E13" s="90"/>
      <c r="F13" s="90">
        <f>[1]tesoreria!$G$18</f>
        <v>26850</v>
      </c>
    </row>
    <row r="14" spans="1:6" x14ac:dyDescent="0.2">
      <c r="A14" s="14">
        <v>51103</v>
      </c>
      <c r="B14" s="20" t="s">
        <v>18</v>
      </c>
      <c r="C14" s="90">
        <v>1677.55</v>
      </c>
      <c r="D14" s="90"/>
      <c r="E14" s="90"/>
      <c r="F14" s="90">
        <f t="shared" ref="F14" si="0">SUM(C14:E14)</f>
        <v>1677.55</v>
      </c>
    </row>
    <row r="15" spans="1:6" x14ac:dyDescent="0.2">
      <c r="A15" s="12">
        <v>514</v>
      </c>
      <c r="B15" s="11" t="s">
        <v>21</v>
      </c>
      <c r="C15" s="89">
        <f>SUM(C16)</f>
        <v>1042.51</v>
      </c>
      <c r="D15" s="89">
        <f t="shared" ref="D15:F15" si="1">SUM(D16)</f>
        <v>744.65</v>
      </c>
      <c r="E15" s="89">
        <f t="shared" si="1"/>
        <v>0</v>
      </c>
      <c r="F15" s="89">
        <f t="shared" si="1"/>
        <v>1787.1599999999999</v>
      </c>
    </row>
    <row r="16" spans="1:6" x14ac:dyDescent="0.2">
      <c r="A16" s="17">
        <v>51401</v>
      </c>
      <c r="B16" s="20" t="s">
        <v>22</v>
      </c>
      <c r="C16" s="90">
        <v>1042.51</v>
      </c>
      <c r="D16" s="90">
        <v>744.65</v>
      </c>
      <c r="E16" s="90"/>
      <c r="F16" s="90">
        <f>SUM(C16:E16)</f>
        <v>1787.1599999999999</v>
      </c>
    </row>
    <row r="17" spans="1:8" x14ac:dyDescent="0.2">
      <c r="A17" s="12">
        <v>515</v>
      </c>
      <c r="B17" s="19" t="s">
        <v>23</v>
      </c>
      <c r="C17" s="89">
        <f>SUM(C18:C18)</f>
        <v>1057.29</v>
      </c>
      <c r="D17" s="89">
        <f>SUM(D18:D18)</f>
        <v>755.21</v>
      </c>
      <c r="E17" s="89">
        <f>SUM(E18:E18)</f>
        <v>0</v>
      </c>
      <c r="F17" s="89">
        <f>SUM(F18:F18)</f>
        <v>1812.4949999999999</v>
      </c>
    </row>
    <row r="18" spans="1:8" x14ac:dyDescent="0.2">
      <c r="A18" s="17">
        <v>51501</v>
      </c>
      <c r="B18" s="20" t="s">
        <v>22</v>
      </c>
      <c r="C18" s="90">
        <v>1057.29</v>
      </c>
      <c r="D18" s="90">
        <v>755.21</v>
      </c>
      <c r="E18" s="90"/>
      <c r="F18" s="90">
        <f>[1]tesoreria!$L$18</f>
        <v>1812.4949999999999</v>
      </c>
    </row>
    <row r="19" spans="1:8" x14ac:dyDescent="0.2">
      <c r="A19" s="12">
        <v>54</v>
      </c>
      <c r="B19" s="19" t="s">
        <v>26</v>
      </c>
      <c r="C19" s="33">
        <f>SUM(C20+C27+C31)</f>
        <v>1835.46</v>
      </c>
      <c r="D19" s="33">
        <f t="shared" ref="D19:F19" si="2">SUM(D20+D27+D31)</f>
        <v>7050</v>
      </c>
      <c r="E19" s="33">
        <f t="shared" si="2"/>
        <v>0</v>
      </c>
      <c r="F19" s="33">
        <f t="shared" si="2"/>
        <v>8885.4599999999991</v>
      </c>
    </row>
    <row r="20" spans="1:8" x14ac:dyDescent="0.2">
      <c r="A20" s="12">
        <v>541</v>
      </c>
      <c r="B20" s="19" t="s">
        <v>117</v>
      </c>
      <c r="C20" s="33">
        <f>SUM(C21:C26)</f>
        <v>1035.46</v>
      </c>
      <c r="D20" s="33">
        <f>SUM(D21:D26)</f>
        <v>7000</v>
      </c>
      <c r="E20" s="33">
        <f>SUM(E21:E26)</f>
        <v>0</v>
      </c>
      <c r="F20" s="33">
        <f>SUM(F21:F26)</f>
        <v>8035.46</v>
      </c>
      <c r="G20" s="21"/>
    </row>
    <row r="21" spans="1:8" x14ac:dyDescent="0.2">
      <c r="A21" s="17">
        <v>54105</v>
      </c>
      <c r="B21" s="20" t="s">
        <v>30</v>
      </c>
      <c r="C21" s="34">
        <v>350</v>
      </c>
      <c r="D21" s="34"/>
      <c r="E21" s="34"/>
      <c r="F21" s="34">
        <f t="shared" ref="F21:F32" si="3">SUM(C21:E21)</f>
        <v>350</v>
      </c>
      <c r="G21" s="108"/>
      <c r="H21" s="22"/>
    </row>
    <row r="22" spans="1:8" x14ac:dyDescent="0.2">
      <c r="A22" s="17">
        <v>54114</v>
      </c>
      <c r="B22" s="20" t="s">
        <v>34</v>
      </c>
      <c r="C22" s="34">
        <v>365.46</v>
      </c>
      <c r="D22" s="34"/>
      <c r="E22" s="34"/>
      <c r="F22" s="34">
        <f t="shared" si="3"/>
        <v>365.46</v>
      </c>
      <c r="G22" s="107"/>
      <c r="H22" s="22"/>
    </row>
    <row r="23" spans="1:8" x14ac:dyDescent="0.2">
      <c r="A23" s="17">
        <v>54115</v>
      </c>
      <c r="B23" s="20" t="s">
        <v>35</v>
      </c>
      <c r="C23" s="34">
        <v>100</v>
      </c>
      <c r="D23" s="34"/>
      <c r="E23" s="34"/>
      <c r="F23" s="34">
        <f t="shared" si="3"/>
        <v>100</v>
      </c>
      <c r="G23" s="108"/>
      <c r="H23" s="22"/>
    </row>
    <row r="24" spans="1:8" x14ac:dyDescent="0.2">
      <c r="A24" s="17">
        <v>54118</v>
      </c>
      <c r="B24" s="20" t="s">
        <v>75</v>
      </c>
      <c r="C24" s="34">
        <v>120</v>
      </c>
      <c r="D24" s="34"/>
      <c r="E24" s="34"/>
      <c r="F24" s="34">
        <f t="shared" si="3"/>
        <v>120</v>
      </c>
      <c r="G24" s="107"/>
      <c r="H24" s="22"/>
    </row>
    <row r="25" spans="1:8" x14ac:dyDescent="0.2">
      <c r="A25" s="17">
        <v>54121</v>
      </c>
      <c r="B25" s="20" t="s">
        <v>76</v>
      </c>
      <c r="C25" s="34"/>
      <c r="D25" s="34">
        <v>7000</v>
      </c>
      <c r="E25" s="34"/>
      <c r="F25" s="34">
        <f t="shared" si="3"/>
        <v>7000</v>
      </c>
      <c r="G25" s="107"/>
      <c r="H25" s="22"/>
    </row>
    <row r="26" spans="1:8" x14ac:dyDescent="0.2">
      <c r="A26" s="17">
        <v>54199</v>
      </c>
      <c r="B26" s="20" t="s">
        <v>36</v>
      </c>
      <c r="C26" s="34">
        <v>100</v>
      </c>
      <c r="D26" s="34"/>
      <c r="E26" s="34"/>
      <c r="F26" s="34">
        <f t="shared" si="3"/>
        <v>100</v>
      </c>
      <c r="G26" s="108"/>
      <c r="H26" s="22"/>
    </row>
    <row r="27" spans="1:8" x14ac:dyDescent="0.2">
      <c r="A27" s="12">
        <v>543</v>
      </c>
      <c r="B27" s="19" t="s">
        <v>108</v>
      </c>
      <c r="C27" s="33">
        <f>SUM(C28:C30)</f>
        <v>750</v>
      </c>
      <c r="D27" s="33">
        <f>SUM(D28:D30)</f>
        <v>0</v>
      </c>
      <c r="E27" s="33">
        <f>SUM(E28:E30)</f>
        <v>0</v>
      </c>
      <c r="F27" s="33">
        <f>SUM(F28:F30)</f>
        <v>750</v>
      </c>
      <c r="G27" s="110"/>
      <c r="H27" s="22"/>
    </row>
    <row r="28" spans="1:8" x14ac:dyDescent="0.2">
      <c r="A28" s="17">
        <v>54301</v>
      </c>
      <c r="B28" s="20" t="s">
        <v>41</v>
      </c>
      <c r="C28" s="34">
        <v>300</v>
      </c>
      <c r="D28" s="34"/>
      <c r="E28" s="34"/>
      <c r="F28" s="34">
        <f t="shared" si="3"/>
        <v>300</v>
      </c>
      <c r="G28" s="22"/>
      <c r="H28" s="22"/>
    </row>
    <row r="29" spans="1:8" x14ac:dyDescent="0.2">
      <c r="A29" s="17">
        <v>54313</v>
      </c>
      <c r="B29" s="20" t="s">
        <v>77</v>
      </c>
      <c r="C29" s="34">
        <v>400</v>
      </c>
      <c r="D29" s="34"/>
      <c r="E29" s="34"/>
      <c r="F29" s="34">
        <f t="shared" si="3"/>
        <v>400</v>
      </c>
      <c r="G29" s="22"/>
      <c r="H29" s="22"/>
    </row>
    <row r="30" spans="1:8" x14ac:dyDescent="0.2">
      <c r="A30" s="17">
        <v>54399</v>
      </c>
      <c r="B30" s="20" t="s">
        <v>47</v>
      </c>
      <c r="C30" s="34">
        <v>50</v>
      </c>
      <c r="D30" s="34"/>
      <c r="E30" s="34"/>
      <c r="F30" s="34">
        <f t="shared" si="3"/>
        <v>50</v>
      </c>
      <c r="G30" s="22"/>
      <c r="H30" s="22"/>
    </row>
    <row r="31" spans="1:8" x14ac:dyDescent="0.2">
      <c r="A31" s="10">
        <v>544</v>
      </c>
      <c r="B31" s="11" t="s">
        <v>109</v>
      </c>
      <c r="C31" s="32">
        <f>SUM(C32:C32)</f>
        <v>50</v>
      </c>
      <c r="D31" s="32">
        <f>SUM(D32:D32)</f>
        <v>50</v>
      </c>
      <c r="E31" s="32">
        <f>SUM(E32:E32)</f>
        <v>0</v>
      </c>
      <c r="F31" s="32">
        <f>SUM(F32:F32)</f>
        <v>100</v>
      </c>
      <c r="G31" s="23"/>
      <c r="H31" s="22"/>
    </row>
    <row r="32" spans="1:8" x14ac:dyDescent="0.2">
      <c r="A32" s="17">
        <v>54401</v>
      </c>
      <c r="B32" s="20" t="s">
        <v>48</v>
      </c>
      <c r="C32" s="34">
        <v>50</v>
      </c>
      <c r="D32" s="34">
        <v>50</v>
      </c>
      <c r="E32" s="34"/>
      <c r="F32" s="34">
        <f t="shared" si="3"/>
        <v>100</v>
      </c>
      <c r="G32" s="22"/>
      <c r="H32" s="22"/>
    </row>
    <row r="33" spans="1:8" x14ac:dyDescent="0.2">
      <c r="A33" s="12">
        <v>55</v>
      </c>
      <c r="B33" s="19" t="s">
        <v>52</v>
      </c>
      <c r="C33" s="33">
        <f>SUM(C34)</f>
        <v>750</v>
      </c>
      <c r="D33" s="33">
        <f t="shared" ref="D33:F33" si="4">SUM(D34)</f>
        <v>0</v>
      </c>
      <c r="E33" s="33">
        <f t="shared" si="4"/>
        <v>0</v>
      </c>
      <c r="F33" s="33">
        <f t="shared" si="4"/>
        <v>750</v>
      </c>
      <c r="G33" s="22"/>
      <c r="H33" s="22"/>
    </row>
    <row r="34" spans="1:8" x14ac:dyDescent="0.2">
      <c r="A34" s="12">
        <v>556</v>
      </c>
      <c r="B34" s="19" t="s">
        <v>111</v>
      </c>
      <c r="C34" s="33">
        <f>SUM(C35:C36)</f>
        <v>750</v>
      </c>
      <c r="D34" s="33">
        <f t="shared" ref="D34:F34" si="5">SUM(D35:D36)</f>
        <v>0</v>
      </c>
      <c r="E34" s="33">
        <f t="shared" si="5"/>
        <v>0</v>
      </c>
      <c r="F34" s="33">
        <f t="shared" si="5"/>
        <v>750</v>
      </c>
      <c r="G34" s="22"/>
      <c r="H34" s="22"/>
    </row>
    <row r="35" spans="1:8" x14ac:dyDescent="0.2">
      <c r="A35" s="17">
        <v>55601</v>
      </c>
      <c r="B35" s="20" t="s">
        <v>53</v>
      </c>
      <c r="C35" s="34">
        <v>275</v>
      </c>
      <c r="D35" s="34"/>
      <c r="E35" s="34"/>
      <c r="F35" s="34">
        <f t="shared" ref="F35:F36" si="6">SUM(C35:E35)</f>
        <v>275</v>
      </c>
      <c r="G35" s="22"/>
      <c r="H35" s="22"/>
    </row>
    <row r="36" spans="1:8" x14ac:dyDescent="0.2">
      <c r="A36" s="17">
        <v>55603</v>
      </c>
      <c r="B36" s="20" t="s">
        <v>55</v>
      </c>
      <c r="C36" s="34">
        <v>475</v>
      </c>
      <c r="D36" s="34"/>
      <c r="E36" s="34"/>
      <c r="F36" s="34">
        <f t="shared" si="6"/>
        <v>475</v>
      </c>
      <c r="G36" s="22"/>
      <c r="H36" s="22"/>
    </row>
    <row r="37" spans="1:8" x14ac:dyDescent="0.2">
      <c r="A37" s="12">
        <v>61</v>
      </c>
      <c r="B37" s="19" t="s">
        <v>58</v>
      </c>
      <c r="C37" s="33">
        <f>SUM(C38)</f>
        <v>600</v>
      </c>
      <c r="D37" s="33">
        <f t="shared" ref="D37:F37" si="7">SUM(D38)</f>
        <v>150</v>
      </c>
      <c r="E37" s="33">
        <f t="shared" si="7"/>
        <v>0</v>
      </c>
      <c r="F37" s="33">
        <f t="shared" si="7"/>
        <v>750</v>
      </c>
      <c r="G37" s="22"/>
      <c r="H37" s="22"/>
    </row>
    <row r="38" spans="1:8" x14ac:dyDescent="0.2">
      <c r="A38" s="12">
        <v>611</v>
      </c>
      <c r="B38" s="19" t="s">
        <v>119</v>
      </c>
      <c r="C38" s="33">
        <f>SUM(C39:C41)</f>
        <v>600</v>
      </c>
      <c r="D38" s="33">
        <f>SUM(D39:D41)</f>
        <v>150</v>
      </c>
      <c r="E38" s="33">
        <f>SUM(E39:E41)</f>
        <v>0</v>
      </c>
      <c r="F38" s="33">
        <f>SUM(F39:F41)</f>
        <v>750</v>
      </c>
      <c r="G38" s="22"/>
      <c r="H38" s="22"/>
    </row>
    <row r="39" spans="1:8" x14ac:dyDescent="0.2">
      <c r="A39" s="17">
        <v>61101</v>
      </c>
      <c r="B39" s="20" t="s">
        <v>60</v>
      </c>
      <c r="C39" s="34">
        <v>300</v>
      </c>
      <c r="D39" s="34">
        <v>150</v>
      </c>
      <c r="E39" s="34"/>
      <c r="F39" s="34">
        <f t="shared" ref="F39:F41" si="8">SUM(C39:E39)</f>
        <v>450</v>
      </c>
      <c r="G39" s="108"/>
      <c r="H39" s="22"/>
    </row>
    <row r="40" spans="1:8" x14ac:dyDescent="0.2">
      <c r="A40" s="17">
        <v>61102</v>
      </c>
      <c r="B40" s="20" t="s">
        <v>61</v>
      </c>
      <c r="C40" s="34">
        <v>250</v>
      </c>
      <c r="D40" s="34"/>
      <c r="E40" s="34"/>
      <c r="F40" s="34">
        <f t="shared" si="8"/>
        <v>250</v>
      </c>
      <c r="G40" s="108"/>
      <c r="H40" s="22"/>
    </row>
    <row r="41" spans="1:8" x14ac:dyDescent="0.2">
      <c r="A41" s="17">
        <v>61199</v>
      </c>
      <c r="B41" s="20" t="s">
        <v>63</v>
      </c>
      <c r="C41" s="34">
        <v>50</v>
      </c>
      <c r="D41" s="34"/>
      <c r="E41" s="34"/>
      <c r="F41" s="34">
        <f t="shared" si="8"/>
        <v>50</v>
      </c>
      <c r="G41" s="107"/>
      <c r="H41" s="22"/>
    </row>
    <row r="42" spans="1:8" x14ac:dyDescent="0.2">
      <c r="A42" s="17"/>
      <c r="B42" s="19" t="s">
        <v>68</v>
      </c>
      <c r="C42" s="33">
        <f>SUM(C11+C19+C33+C37)</f>
        <v>24862.809999999998</v>
      </c>
      <c r="D42" s="33">
        <f t="shared" ref="D42:F42" si="9">SUM(D11+D19+D33+D37)</f>
        <v>17649.86</v>
      </c>
      <c r="E42" s="33">
        <f t="shared" si="9"/>
        <v>0</v>
      </c>
      <c r="F42" s="33">
        <f t="shared" si="9"/>
        <v>42512.664999999994</v>
      </c>
      <c r="G42" s="132"/>
      <c r="H42" s="22"/>
    </row>
    <row r="43" spans="1:8" x14ac:dyDescent="0.2">
      <c r="A43" s="17"/>
      <c r="B43" s="20"/>
      <c r="C43" s="34"/>
      <c r="D43" s="34"/>
      <c r="E43" s="34"/>
      <c r="F43" s="34"/>
      <c r="G43" s="107"/>
    </row>
    <row r="44" spans="1:8" x14ac:dyDescent="0.2">
      <c r="A44" s="12"/>
      <c r="B44" s="19" t="s">
        <v>69</v>
      </c>
      <c r="C44" s="33">
        <f>SUM(C11+C19+C33+C37)</f>
        <v>24862.809999999998</v>
      </c>
      <c r="D44" s="33">
        <f t="shared" ref="D44:F44" si="10">SUM(D11+D19+D33+D37)</f>
        <v>17649.86</v>
      </c>
      <c r="E44" s="33">
        <f t="shared" si="10"/>
        <v>0</v>
      </c>
      <c r="F44" s="33">
        <f t="shared" si="10"/>
        <v>42512.664999999994</v>
      </c>
      <c r="G44" s="36"/>
    </row>
    <row r="45" spans="1:8" x14ac:dyDescent="0.2">
      <c r="A45" s="12"/>
      <c r="B45" s="19" t="s">
        <v>70</v>
      </c>
      <c r="C45" s="33">
        <f>SUM(C12+C15+C17+C20+C27+C31+C34+C38)</f>
        <v>24862.809999999998</v>
      </c>
      <c r="D45" s="33">
        <f t="shared" ref="D45:F45" si="11">SUM(D12+D15+D17+D20+D27+D31+D34+D38)</f>
        <v>17649.86</v>
      </c>
      <c r="E45" s="33">
        <f t="shared" si="11"/>
        <v>0</v>
      </c>
      <c r="F45" s="33">
        <f t="shared" si="11"/>
        <v>42512.665000000001</v>
      </c>
      <c r="G45" s="36"/>
    </row>
    <row r="46" spans="1:8" x14ac:dyDescent="0.2">
      <c r="A46" s="12"/>
      <c r="B46" s="19" t="s">
        <v>71</v>
      </c>
      <c r="C46" s="33">
        <f>SUM(C13+C14+C16+C18+C21+C22+C23+C24+C25+C26+C28+C29+C30+C32+C35+C36+C39+C40+C41)</f>
        <v>24862.809999999998</v>
      </c>
      <c r="D46" s="33">
        <f t="shared" ref="D46:F46" si="12">SUM(D13+D14+D16+D18+D21+D22+D23+D24+D25+D26+D28+D29+D30+D32+D35+D36+D39+D40+D41)</f>
        <v>17649.86</v>
      </c>
      <c r="E46" s="33">
        <f t="shared" si="12"/>
        <v>0</v>
      </c>
      <c r="F46" s="33">
        <f t="shared" si="12"/>
        <v>42512.665000000001</v>
      </c>
      <c r="G46" s="159"/>
      <c r="H46" s="24"/>
    </row>
    <row r="47" spans="1:8" x14ac:dyDescent="0.2">
      <c r="A47" s="24"/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88" ht="15" customHeight="1" x14ac:dyDescent="0.2"/>
    <row r="1095" spans="7:7" x14ac:dyDescent="0.2">
      <c r="G1095" s="25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26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27"/>
    </row>
    <row r="1114" spans="7:7" x14ac:dyDescent="0.2">
      <c r="G1114" s="28"/>
    </row>
    <row r="1115" spans="7:7" x14ac:dyDescent="0.2">
      <c r="G1115" s="27"/>
    </row>
    <row r="1116" spans="7:7" x14ac:dyDescent="0.2">
      <c r="G1116" s="29"/>
    </row>
    <row r="1117" spans="7:7" x14ac:dyDescent="0.2">
      <c r="G1117" s="22"/>
    </row>
    <row r="1118" spans="7:7" x14ac:dyDescent="0.2">
      <c r="G1118" s="21"/>
    </row>
    <row r="1119" spans="7:7" x14ac:dyDescent="0.2">
      <c r="G1119" s="22"/>
    </row>
    <row r="1120" spans="7:7" x14ac:dyDescent="0.2">
      <c r="G1120" s="22"/>
    </row>
    <row r="1121" spans="7:7" x14ac:dyDescent="0.2">
      <c r="G1121" s="22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1125" spans="7:7" x14ac:dyDescent="0.2">
      <c r="G1125" s="21"/>
    </row>
    <row r="1126" spans="7:7" x14ac:dyDescent="0.2">
      <c r="G1126" s="21"/>
    </row>
    <row r="1127" spans="7:7" x14ac:dyDescent="0.2">
      <c r="G1127" s="21"/>
    </row>
    <row r="2469" spans="8:102" ht="11.1" customHeight="1" x14ac:dyDescent="0.2">
      <c r="H2469" s="25"/>
      <c r="I2469" s="25"/>
      <c r="J2469" s="25"/>
      <c r="K2469" s="25"/>
      <c r="L2469" s="25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  <c r="X2469" s="25"/>
      <c r="Y2469" s="25"/>
      <c r="Z2469" s="25"/>
      <c r="AA2469" s="25"/>
      <c r="AB2469" s="25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/>
      <c r="AQ2469" s="25"/>
      <c r="AR2469" s="25"/>
      <c r="AS2469" s="25"/>
      <c r="AT2469" s="25"/>
      <c r="AU2469" s="25"/>
      <c r="AV2469" s="25"/>
      <c r="AW2469" s="25"/>
      <c r="AX2469" s="25"/>
      <c r="AZ2469" s="25"/>
      <c r="BA2469" s="25"/>
      <c r="BB2469" s="25"/>
      <c r="BC2469" s="25"/>
      <c r="BD2469" s="25"/>
      <c r="BE2469" s="25"/>
      <c r="BG2469" s="25"/>
      <c r="BH2469" s="25"/>
      <c r="BI2469" s="25"/>
      <c r="BJ2469" s="25"/>
      <c r="BK2469" s="25"/>
      <c r="BL2469" s="25"/>
      <c r="BN2469" s="25"/>
      <c r="BO2469" s="25"/>
      <c r="BP2469" s="25"/>
      <c r="BQ2469" s="25"/>
      <c r="BR2469" s="25"/>
      <c r="BS2469" s="25"/>
      <c r="BU2469" s="25"/>
      <c r="BV2469" s="25"/>
      <c r="BW2469" s="25"/>
      <c r="BX2469" s="25"/>
      <c r="BY2469" s="25"/>
      <c r="BZ2469" s="25"/>
      <c r="CB2469" s="25"/>
      <c r="CC2469" s="25"/>
      <c r="CD2469" s="25"/>
      <c r="CE2469" s="25"/>
      <c r="CF2469" s="25"/>
      <c r="CG2469" s="25"/>
      <c r="CI2469" s="25"/>
      <c r="CJ2469" s="25"/>
      <c r="CK2469" s="25"/>
      <c r="CL2469" s="25"/>
      <c r="CM2469" s="25"/>
      <c r="CN2469" s="25"/>
      <c r="CP2469" s="25"/>
      <c r="CQ2469" s="25"/>
      <c r="CR2469" s="25"/>
      <c r="CS2469" s="25"/>
      <c r="CT2469" s="25"/>
      <c r="CU2469" s="25"/>
      <c r="CW2469" s="25"/>
      <c r="CX2469" s="25"/>
    </row>
    <row r="2470" spans="8:102" ht="11.1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Z2470" s="1"/>
      <c r="BA2470" s="1"/>
      <c r="BB2470" s="1"/>
      <c r="BC2470" s="1"/>
      <c r="BD2470" s="1"/>
      <c r="BE2470" s="1"/>
      <c r="BG2470" s="1"/>
      <c r="BH2470" s="1"/>
      <c r="BI2470" s="1"/>
      <c r="BJ2470" s="1"/>
      <c r="BK2470" s="1"/>
      <c r="BL2470" s="1"/>
      <c r="BN2470" s="1"/>
      <c r="BO2470" s="1"/>
      <c r="BP2470" s="1"/>
      <c r="BQ2470" s="1"/>
      <c r="BR2470" s="1"/>
      <c r="BS2470" s="1"/>
      <c r="BU2470" s="1"/>
      <c r="BV2470" s="1"/>
      <c r="BW2470" s="1"/>
      <c r="BX2470" s="1"/>
      <c r="BY2470" s="1"/>
      <c r="BZ2470" s="1"/>
      <c r="CB2470" s="1"/>
      <c r="CC2470" s="1"/>
      <c r="CD2470" s="1"/>
      <c r="CE2470" s="1"/>
      <c r="CF2470" s="1"/>
      <c r="CG2470" s="1"/>
      <c r="CI2470" s="1"/>
      <c r="CJ2470" s="1"/>
      <c r="CK2470" s="1"/>
      <c r="CL2470" s="1"/>
      <c r="CM2470" s="1"/>
      <c r="CN2470" s="1"/>
      <c r="CP2470" s="1"/>
      <c r="CQ2470" s="1"/>
      <c r="CR2470" s="1"/>
      <c r="CS2470" s="1"/>
      <c r="CT2470" s="1"/>
      <c r="CU2470" s="1"/>
      <c r="CW2470" s="1"/>
      <c r="CX2470" s="1"/>
    </row>
    <row r="2471" spans="8:102" ht="11.1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Q2471" s="1"/>
      <c r="AR2471" s="1"/>
      <c r="AS2471" s="1"/>
      <c r="AT2471" s="1"/>
      <c r="AV2471" s="1"/>
      <c r="AX2471" s="1"/>
      <c r="AZ2471" s="1"/>
      <c r="BA2471" s="1"/>
      <c r="BB2471" s="1"/>
      <c r="BC2471" s="1"/>
      <c r="BD2471" s="1"/>
      <c r="BE2471" s="1"/>
      <c r="BG2471" s="1"/>
      <c r="BH2471" s="1"/>
      <c r="BI2471" s="1"/>
      <c r="BJ2471" s="1"/>
      <c r="BL2471" s="1"/>
      <c r="BN2471" s="1"/>
      <c r="BO2471" s="1"/>
      <c r="BP2471" s="1"/>
      <c r="BQ2471" s="1"/>
      <c r="BR2471" s="1"/>
      <c r="BS2471" s="1"/>
      <c r="BU2471" s="1"/>
      <c r="BV2471" s="1"/>
      <c r="BW2471" s="1"/>
      <c r="BX2471" s="1"/>
      <c r="BY2471" s="1"/>
      <c r="BZ2471" s="1"/>
      <c r="CB2471" s="1"/>
      <c r="CD2471" s="1"/>
      <c r="CE2471" s="1"/>
      <c r="CF2471" s="1"/>
      <c r="CG2471" s="1"/>
      <c r="CI2471" s="1"/>
      <c r="CJ2471" s="1"/>
      <c r="CK2471" s="1"/>
      <c r="CL2471" s="1"/>
      <c r="CM2471" s="1"/>
      <c r="CN2471" s="1"/>
      <c r="CP2471" s="1"/>
      <c r="CQ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Q2472" s="1"/>
      <c r="AR2472" s="1"/>
      <c r="AS2472" s="1"/>
      <c r="AT2472" s="1"/>
      <c r="AV2472" s="1"/>
      <c r="AX2472" s="1"/>
      <c r="AZ2472" s="1"/>
      <c r="BA2472" s="1"/>
      <c r="BB2472" s="1"/>
      <c r="BC2472" s="1"/>
      <c r="BD2472" s="1"/>
      <c r="BE2472" s="1"/>
      <c r="BG2472" s="1"/>
      <c r="BH2472" s="1"/>
      <c r="BI2472" s="1"/>
      <c r="BJ2472" s="1"/>
      <c r="BL2472" s="1"/>
      <c r="BN2472" s="1"/>
      <c r="BO2472" s="1"/>
      <c r="BP2472" s="1"/>
      <c r="BQ2472" s="1"/>
      <c r="BR2472" s="1"/>
      <c r="BS2472" s="1"/>
      <c r="BU2472" s="1"/>
      <c r="BV2472" s="1"/>
      <c r="BW2472" s="1"/>
      <c r="BX2472" s="1"/>
      <c r="BY2472" s="1"/>
      <c r="BZ2472" s="1"/>
      <c r="CB2472" s="1"/>
      <c r="CD2472" s="1"/>
      <c r="CE2472" s="1"/>
      <c r="CF2472" s="1"/>
      <c r="CG2472" s="1"/>
      <c r="CI2472" s="1"/>
      <c r="CJ2472" s="1"/>
      <c r="CK2472" s="1"/>
      <c r="CL2472" s="1"/>
      <c r="CM2472" s="1"/>
      <c r="CN2472" s="1"/>
      <c r="CP2472" s="1"/>
      <c r="CQ2472" s="1"/>
      <c r="CR2472" s="1"/>
      <c r="CW2472" s="1"/>
      <c r="CX2472" s="1"/>
    </row>
    <row r="2473" spans="8:102" ht="12.95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N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N2473" s="1"/>
      <c r="CR2473" s="1"/>
      <c r="CW2473" s="1"/>
      <c r="CX2473" s="1"/>
    </row>
    <row r="2474" spans="8:102" ht="12.95" customHeight="1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N2474" s="1"/>
      <c r="CR2474" s="1"/>
      <c r="CW2474" s="1"/>
      <c r="CX2474" s="1"/>
    </row>
    <row r="2475" spans="8:102" ht="12.95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N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Y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N2483" s="1"/>
      <c r="O2483" s="1"/>
      <c r="P2483" s="1"/>
      <c r="Q2483" s="1"/>
      <c r="R2483" s="1"/>
      <c r="S2483" s="1"/>
      <c r="T2483" s="1"/>
      <c r="V2483" s="1"/>
      <c r="W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N2484" s="1"/>
      <c r="O2484" s="1"/>
      <c r="P2484" s="1"/>
      <c r="Q2484" s="1"/>
      <c r="R2484" s="1"/>
      <c r="S2484" s="1"/>
      <c r="T2484" s="1"/>
      <c r="V2484" s="1"/>
      <c r="W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O2485" s="1"/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S2487" s="1"/>
      <c r="T2487" s="1"/>
      <c r="V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J2487" s="1"/>
      <c r="BL2487" s="1"/>
      <c r="BO2487" s="1"/>
      <c r="BP2487" s="1"/>
      <c r="BQ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S2488" s="1"/>
      <c r="T2488" s="1"/>
      <c r="V2488" s="1"/>
      <c r="Y2488" s="1"/>
      <c r="AG2488" s="1"/>
      <c r="AJ2488" s="1"/>
      <c r="AK2488" s="1"/>
      <c r="AM2488" s="1"/>
      <c r="AO2488" s="1"/>
      <c r="AP2488" s="1"/>
      <c r="AZ2488" s="1"/>
      <c r="BA2488" s="1"/>
      <c r="BH2488" s="1"/>
      <c r="BO2488" s="1"/>
      <c r="BP2488" s="1"/>
      <c r="CD2488" s="1"/>
      <c r="CE2488" s="1"/>
      <c r="CF2488" s="1"/>
      <c r="CW2488" s="1"/>
      <c r="CX2488" s="1"/>
    </row>
    <row r="2489" spans="8:128" x14ac:dyDescent="0.2">
      <c r="AG2489" s="1"/>
      <c r="AK2489" s="1"/>
      <c r="AM2489" s="1"/>
      <c r="AP2489" s="1"/>
      <c r="AZ2489" s="1"/>
      <c r="BA2489" s="1"/>
      <c r="BO2489" s="1"/>
      <c r="BP2489" s="1"/>
      <c r="CD2489" s="1"/>
      <c r="CE2489" s="1"/>
      <c r="CF2489" s="1"/>
      <c r="CW2489" s="1"/>
    </row>
    <row r="2490" spans="8:128" x14ac:dyDescent="0.2"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  <c r="W2490" s="29"/>
      <c r="X2490" s="29"/>
      <c r="Y2490" s="29"/>
      <c r="Z2490" s="29"/>
      <c r="AA2490" s="29"/>
      <c r="AB2490" s="29"/>
      <c r="AC2490" s="29"/>
      <c r="AD2490" s="29"/>
      <c r="AE2490" s="29"/>
      <c r="AF2490" s="29"/>
      <c r="AG2490" s="29"/>
      <c r="AH2490" s="29"/>
      <c r="AI2490" s="29"/>
      <c r="AJ2490" s="29"/>
      <c r="AK2490" s="29"/>
      <c r="AL2490" s="29"/>
      <c r="AM2490" s="29"/>
      <c r="AN2490" s="29"/>
      <c r="AO2490" s="29"/>
      <c r="AP2490" s="29"/>
      <c r="AQ2490" s="29"/>
      <c r="AR2490" s="29"/>
      <c r="AS2490" s="29"/>
      <c r="AT2490" s="29"/>
      <c r="AU2490" s="29"/>
      <c r="AV2490" s="29"/>
      <c r="AW2490" s="29"/>
      <c r="AX2490" s="29"/>
      <c r="AY2490" s="29"/>
      <c r="AZ2490" s="29"/>
      <c r="BA2490" s="29"/>
      <c r="BB2490" s="29"/>
      <c r="BC2490" s="29"/>
      <c r="BD2490" s="29"/>
      <c r="BE2490" s="29"/>
      <c r="BF2490" s="29"/>
      <c r="BG2490" s="29"/>
      <c r="BH2490" s="29"/>
      <c r="BI2490" s="29"/>
      <c r="BJ2490" s="29"/>
      <c r="BK2490" s="29"/>
      <c r="BL2490" s="29"/>
      <c r="BM2490" s="29"/>
      <c r="BN2490" s="29"/>
      <c r="BO2490" s="29"/>
      <c r="BP2490" s="29"/>
      <c r="BQ2490" s="29"/>
      <c r="BR2490" s="29"/>
      <c r="BS2490" s="29"/>
      <c r="BT2490" s="29"/>
      <c r="BU2490" s="29"/>
      <c r="BV2490" s="29"/>
      <c r="BW2490" s="29"/>
      <c r="BX2490" s="29"/>
      <c r="BY2490" s="29"/>
      <c r="BZ2490" s="29"/>
      <c r="CA2490" s="29"/>
      <c r="CB2490" s="29"/>
      <c r="CC2490" s="29"/>
      <c r="CD2490" s="29"/>
      <c r="CE2490" s="29"/>
      <c r="CF2490" s="29"/>
      <c r="CG2490" s="29"/>
      <c r="CH2490" s="29"/>
      <c r="CI2490" s="29"/>
      <c r="CJ2490" s="29"/>
      <c r="CK2490" s="29"/>
      <c r="CL2490" s="29"/>
      <c r="CM2490" s="29"/>
      <c r="CN2490" s="29"/>
      <c r="CO2490" s="29"/>
      <c r="CP2490" s="29"/>
      <c r="CQ2490" s="29"/>
      <c r="CR2490" s="29"/>
      <c r="CS2490" s="29"/>
      <c r="CT2490" s="29"/>
      <c r="CU2490" s="29"/>
      <c r="CV2490" s="29"/>
      <c r="CW2490" s="29"/>
      <c r="CX2490" s="29"/>
      <c r="CY2490" s="29">
        <f t="shared" ref="CY2490:DG2490" si="13">SUM(CY2470:CY2489)</f>
        <v>0</v>
      </c>
      <c r="CZ2490" s="29">
        <f t="shared" si="13"/>
        <v>0</v>
      </c>
      <c r="DA2490" s="29">
        <f t="shared" si="13"/>
        <v>0</v>
      </c>
      <c r="DB2490" s="29">
        <f t="shared" si="13"/>
        <v>0</v>
      </c>
      <c r="DC2490" s="29">
        <f t="shared" si="13"/>
        <v>0</v>
      </c>
      <c r="DD2490" s="29">
        <f t="shared" si="13"/>
        <v>0</v>
      </c>
      <c r="DE2490" s="29">
        <f t="shared" si="13"/>
        <v>0</v>
      </c>
      <c r="DF2490" s="29">
        <f t="shared" si="13"/>
        <v>0</v>
      </c>
      <c r="DG2490" s="29">
        <f t="shared" si="13"/>
        <v>0</v>
      </c>
      <c r="DH2490" s="29"/>
      <c r="DI2490" s="29"/>
      <c r="DJ2490" s="29"/>
      <c r="DK2490" s="29"/>
      <c r="DL2490" s="29"/>
      <c r="DM2490" s="29"/>
      <c r="DN2490" s="29"/>
      <c r="DO2490" s="29"/>
      <c r="DP2490" s="29"/>
      <c r="DQ2490" s="29"/>
      <c r="DR2490" s="29"/>
      <c r="DS2490" s="29"/>
      <c r="DT2490" s="29"/>
      <c r="DU2490" s="29"/>
      <c r="DV2490" s="29"/>
      <c r="DW2490" s="29"/>
      <c r="DX2490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3"/>
  <sheetViews>
    <sheetView showGridLines="0" zoomScale="130" zoomScaleNormal="130" workbookViewId="0">
      <selection activeCell="D43" sqref="D4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81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102</v>
      </c>
      <c r="B7" s="124"/>
      <c r="C7" s="124"/>
      <c r="D7" s="124"/>
      <c r="E7" s="124"/>
      <c r="F7" s="124"/>
    </row>
    <row r="8" spans="1:6" ht="13.5" thickBot="1" x14ac:dyDescent="0.25">
      <c r="A8" s="3"/>
      <c r="B8" s="3"/>
      <c r="C8" s="3"/>
      <c r="D8" s="96" t="s">
        <v>182</v>
      </c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50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51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SUM(C12+C15+C17)</f>
        <v>4805.05</v>
      </c>
      <c r="D11" s="99">
        <f>SUM(D12+D15+D17)</f>
        <v>2427.5</v>
      </c>
      <c r="E11" s="99">
        <f>SUM(E12+E15+E17)</f>
        <v>0</v>
      </c>
      <c r="F11" s="99">
        <f>SUM(F12+F15+F17)</f>
        <v>7232.55</v>
      </c>
    </row>
    <row r="12" spans="1:6" x14ac:dyDescent="0.2">
      <c r="A12" s="12">
        <v>511</v>
      </c>
      <c r="B12" s="13" t="s">
        <v>106</v>
      </c>
      <c r="C12" s="89">
        <f>SUM(C13:C14)</f>
        <v>4377.55</v>
      </c>
      <c r="D12" s="89">
        <f>SUM(D13:D14)</f>
        <v>2000</v>
      </c>
      <c r="E12" s="89">
        <f>SUM(E13:E14)</f>
        <v>0</v>
      </c>
      <c r="F12" s="89">
        <f>SUM(F13:F14)</f>
        <v>6377.55</v>
      </c>
    </row>
    <row r="13" spans="1:6" x14ac:dyDescent="0.2">
      <c r="A13" s="14">
        <v>51101</v>
      </c>
      <c r="B13" s="15" t="s">
        <v>17</v>
      </c>
      <c r="C13" s="90">
        <v>4000</v>
      </c>
      <c r="D13" s="90">
        <v>2000</v>
      </c>
      <c r="E13" s="90"/>
      <c r="F13" s="90">
        <f>SUM(C13:E13)</f>
        <v>6000</v>
      </c>
    </row>
    <row r="14" spans="1:6" x14ac:dyDescent="0.2">
      <c r="A14" s="14">
        <v>51103</v>
      </c>
      <c r="B14" s="20" t="s">
        <v>18</v>
      </c>
      <c r="C14" s="90">
        <v>377.55</v>
      </c>
      <c r="D14" s="90"/>
      <c r="E14" s="90"/>
      <c r="F14" s="90">
        <f t="shared" ref="F14" si="0">SUM(C14:E14)</f>
        <v>377.55</v>
      </c>
    </row>
    <row r="15" spans="1:6" x14ac:dyDescent="0.2">
      <c r="A15" s="12">
        <v>514</v>
      </c>
      <c r="B15" s="11" t="s">
        <v>21</v>
      </c>
      <c r="C15" s="89">
        <f>SUM(C16)</f>
        <v>225</v>
      </c>
      <c r="D15" s="89">
        <f t="shared" ref="D15:F15" si="1">SUM(D16)</f>
        <v>225</v>
      </c>
      <c r="E15" s="89">
        <f t="shared" si="1"/>
        <v>0</v>
      </c>
      <c r="F15" s="89">
        <f t="shared" si="1"/>
        <v>450</v>
      </c>
    </row>
    <row r="16" spans="1:6" x14ac:dyDescent="0.2">
      <c r="A16" s="17">
        <v>51401</v>
      </c>
      <c r="B16" s="20" t="s">
        <v>22</v>
      </c>
      <c r="C16" s="90">
        <v>225</v>
      </c>
      <c r="D16" s="90">
        <v>225</v>
      </c>
      <c r="E16" s="90"/>
      <c r="F16" s="90">
        <f>SUM(C16:E16)</f>
        <v>450</v>
      </c>
    </row>
    <row r="17" spans="1:7" x14ac:dyDescent="0.2">
      <c r="A17" s="12">
        <v>515</v>
      </c>
      <c r="B17" s="19" t="s">
        <v>23</v>
      </c>
      <c r="C17" s="89">
        <f>SUM(C18:C18)</f>
        <v>202.5</v>
      </c>
      <c r="D17" s="89">
        <f>SUM(D18:D18)</f>
        <v>202.5</v>
      </c>
      <c r="E17" s="89">
        <f>SUM(E18:E18)</f>
        <v>0</v>
      </c>
      <c r="F17" s="89">
        <f>SUM(F18:F18)</f>
        <v>405</v>
      </c>
    </row>
    <row r="18" spans="1:7" x14ac:dyDescent="0.2">
      <c r="A18" s="17">
        <v>51501</v>
      </c>
      <c r="B18" s="20" t="s">
        <v>22</v>
      </c>
      <c r="C18" s="90">
        <v>202.5</v>
      </c>
      <c r="D18" s="90">
        <v>202.5</v>
      </c>
      <c r="E18" s="90"/>
      <c r="F18" s="90">
        <f>SUM(C18:E18)</f>
        <v>405</v>
      </c>
    </row>
    <row r="19" spans="1:7" x14ac:dyDescent="0.2">
      <c r="A19" s="12">
        <v>54</v>
      </c>
      <c r="B19" s="19" t="s">
        <v>26</v>
      </c>
      <c r="C19" s="33">
        <f>SUM(C20+C25)</f>
        <v>319.64999999999998</v>
      </c>
      <c r="D19" s="33">
        <f t="shared" ref="D19:F19" si="2">SUM(D20+D25)</f>
        <v>0</v>
      </c>
      <c r="E19" s="33">
        <f t="shared" si="2"/>
        <v>0</v>
      </c>
      <c r="F19" s="33">
        <f t="shared" si="2"/>
        <v>319.64999999999998</v>
      </c>
    </row>
    <row r="20" spans="1:7" x14ac:dyDescent="0.2">
      <c r="A20" s="12">
        <v>541</v>
      </c>
      <c r="B20" s="19" t="s">
        <v>117</v>
      </c>
      <c r="C20" s="33">
        <f>SUM(C21:C24)</f>
        <v>169.65</v>
      </c>
      <c r="D20" s="33">
        <f>SUM(D21:D24)</f>
        <v>0</v>
      </c>
      <c r="E20" s="33">
        <f>SUM(E21:E24)</f>
        <v>0</v>
      </c>
      <c r="F20" s="33">
        <f>SUM(F21:F24)</f>
        <v>169.65</v>
      </c>
      <c r="G20" s="21"/>
    </row>
    <row r="21" spans="1:7" x14ac:dyDescent="0.2">
      <c r="A21" s="17">
        <v>54105</v>
      </c>
      <c r="B21" s="20" t="s">
        <v>30</v>
      </c>
      <c r="C21" s="34">
        <v>92.65</v>
      </c>
      <c r="D21" s="34"/>
      <c r="E21" s="34"/>
      <c r="F21" s="34">
        <f t="shared" ref="F21:F27" si="3">SUM(C21:E21)</f>
        <v>92.65</v>
      </c>
      <c r="G21" s="22"/>
    </row>
    <row r="22" spans="1:7" x14ac:dyDescent="0.2">
      <c r="A22" s="17">
        <v>54114</v>
      </c>
      <c r="B22" s="20" t="s">
        <v>34</v>
      </c>
      <c r="C22" s="34">
        <v>40</v>
      </c>
      <c r="D22" s="34"/>
      <c r="E22" s="34"/>
      <c r="F22" s="34">
        <f t="shared" si="3"/>
        <v>40</v>
      </c>
      <c r="G22" s="22"/>
    </row>
    <row r="23" spans="1:7" x14ac:dyDescent="0.2">
      <c r="A23" s="17">
        <v>54115</v>
      </c>
      <c r="B23" s="20" t="s">
        <v>35</v>
      </c>
      <c r="C23" s="34">
        <v>12</v>
      </c>
      <c r="D23" s="34"/>
      <c r="E23" s="34"/>
      <c r="F23" s="34">
        <f t="shared" si="3"/>
        <v>12</v>
      </c>
      <c r="G23" s="22"/>
    </row>
    <row r="24" spans="1:7" x14ac:dyDescent="0.2">
      <c r="A24" s="17">
        <v>54116</v>
      </c>
      <c r="B24" s="20" t="s">
        <v>103</v>
      </c>
      <c r="C24" s="34">
        <v>25</v>
      </c>
      <c r="D24" s="34"/>
      <c r="E24" s="34"/>
      <c r="F24" s="34">
        <f t="shared" si="3"/>
        <v>25</v>
      </c>
      <c r="G24" s="22"/>
    </row>
    <row r="25" spans="1:7" x14ac:dyDescent="0.2">
      <c r="A25" s="12">
        <v>543</v>
      </c>
      <c r="B25" s="19" t="s">
        <v>108</v>
      </c>
      <c r="C25" s="33">
        <f>SUM(C26:C27)</f>
        <v>150</v>
      </c>
      <c r="D25" s="33">
        <f>SUM(D26:D27)</f>
        <v>0</v>
      </c>
      <c r="E25" s="33">
        <f>SUM(E26:E27)</f>
        <v>0</v>
      </c>
      <c r="F25" s="33">
        <f>SUM(F26:F27)</f>
        <v>150</v>
      </c>
      <c r="G25" s="21"/>
    </row>
    <row r="26" spans="1:7" x14ac:dyDescent="0.2">
      <c r="A26" s="17">
        <v>54301</v>
      </c>
      <c r="B26" s="20" t="s">
        <v>41</v>
      </c>
      <c r="C26" s="34">
        <v>100</v>
      </c>
      <c r="D26" s="34"/>
      <c r="E26" s="34"/>
      <c r="F26" s="34">
        <f t="shared" si="3"/>
        <v>100</v>
      </c>
      <c r="G26" s="22"/>
    </row>
    <row r="27" spans="1:7" x14ac:dyDescent="0.2">
      <c r="A27" s="17">
        <v>54399</v>
      </c>
      <c r="B27" s="20" t="s">
        <v>47</v>
      </c>
      <c r="C27" s="34">
        <v>50</v>
      </c>
      <c r="D27" s="34"/>
      <c r="E27" s="34"/>
      <c r="F27" s="34">
        <f t="shared" si="3"/>
        <v>50</v>
      </c>
      <c r="G27" s="22"/>
    </row>
    <row r="28" spans="1:7" x14ac:dyDescent="0.2">
      <c r="A28" s="12">
        <v>55</v>
      </c>
      <c r="B28" s="19" t="s">
        <v>52</v>
      </c>
      <c r="C28" s="33">
        <f>SUM(C29)</f>
        <v>55</v>
      </c>
      <c r="D28" s="33">
        <f t="shared" ref="D28:F28" si="4">SUM(D29)</f>
        <v>0</v>
      </c>
      <c r="E28" s="33">
        <f t="shared" si="4"/>
        <v>0</v>
      </c>
      <c r="F28" s="33">
        <f t="shared" si="4"/>
        <v>55</v>
      </c>
      <c r="G28" s="22"/>
    </row>
    <row r="29" spans="1:7" x14ac:dyDescent="0.2">
      <c r="A29" s="12">
        <v>556</v>
      </c>
      <c r="B29" s="19" t="s">
        <v>111</v>
      </c>
      <c r="C29" s="33">
        <f>SUM(C30:C30)</f>
        <v>55</v>
      </c>
      <c r="D29" s="33">
        <f>SUM(D30:D30)</f>
        <v>0</v>
      </c>
      <c r="E29" s="33">
        <f>SUM(E30:E30)</f>
        <v>0</v>
      </c>
      <c r="F29" s="33">
        <f>SUM(F30:F30)</f>
        <v>55</v>
      </c>
      <c r="G29" s="22"/>
    </row>
    <row r="30" spans="1:7" x14ac:dyDescent="0.2">
      <c r="A30" s="17">
        <v>55601</v>
      </c>
      <c r="B30" s="20" t="s">
        <v>53</v>
      </c>
      <c r="C30" s="34">
        <v>55</v>
      </c>
      <c r="D30" s="34"/>
      <c r="E30" s="34"/>
      <c r="F30" s="34">
        <f t="shared" ref="F30" si="5">SUM(C30:E30)</f>
        <v>55</v>
      </c>
      <c r="G30" s="22"/>
    </row>
    <row r="31" spans="1:7" x14ac:dyDescent="0.2">
      <c r="A31" s="12">
        <v>61</v>
      </c>
      <c r="B31" s="19" t="s">
        <v>58</v>
      </c>
      <c r="C31" s="33">
        <f>SUM(C32)</f>
        <v>330</v>
      </c>
      <c r="D31" s="33">
        <f t="shared" ref="D31:F31" si="6">SUM(D32)</f>
        <v>0</v>
      </c>
      <c r="E31" s="33">
        <f t="shared" si="6"/>
        <v>0</v>
      </c>
      <c r="F31" s="33">
        <f t="shared" si="6"/>
        <v>330</v>
      </c>
      <c r="G31" s="22"/>
    </row>
    <row r="32" spans="1:7" x14ac:dyDescent="0.2">
      <c r="A32" s="12">
        <v>611</v>
      </c>
      <c r="B32" s="19" t="s">
        <v>118</v>
      </c>
      <c r="C32" s="33">
        <f>SUM(C33:C34)</f>
        <v>330</v>
      </c>
      <c r="D32" s="33">
        <f>SUM(D33:D34)</f>
        <v>0</v>
      </c>
      <c r="E32" s="33">
        <f>SUM(E33:E34)</f>
        <v>0</v>
      </c>
      <c r="F32" s="33">
        <f>SUM(F33:F34)</f>
        <v>330</v>
      </c>
      <c r="G32" s="22"/>
    </row>
    <row r="33" spans="1:7" x14ac:dyDescent="0.2">
      <c r="A33" s="17">
        <v>61101</v>
      </c>
      <c r="B33" s="20" t="s">
        <v>60</v>
      </c>
      <c r="C33" s="34">
        <v>285</v>
      </c>
      <c r="D33" s="34"/>
      <c r="E33" s="34"/>
      <c r="F33" s="34">
        <f t="shared" ref="F33:F34" si="7">SUM(C33:E33)</f>
        <v>285</v>
      </c>
      <c r="G33" s="22"/>
    </row>
    <row r="34" spans="1:7" x14ac:dyDescent="0.2">
      <c r="A34" s="17">
        <v>61199</v>
      </c>
      <c r="B34" s="20" t="s">
        <v>63</v>
      </c>
      <c r="C34" s="34">
        <v>45</v>
      </c>
      <c r="D34" s="34"/>
      <c r="E34" s="34"/>
      <c r="F34" s="34">
        <f t="shared" si="7"/>
        <v>45</v>
      </c>
      <c r="G34" s="22"/>
    </row>
    <row r="35" spans="1:7" x14ac:dyDescent="0.2">
      <c r="A35" s="17"/>
      <c r="B35" s="19" t="s">
        <v>68</v>
      </c>
      <c r="C35" s="33">
        <f>SUM(C11+C19+C28+C31)</f>
        <v>5509.7</v>
      </c>
      <c r="D35" s="33">
        <f t="shared" ref="D35:F35" si="8">SUM(D11+D19+D28+D31)</f>
        <v>2427.5</v>
      </c>
      <c r="E35" s="33">
        <f t="shared" si="8"/>
        <v>0</v>
      </c>
      <c r="F35" s="33">
        <f t="shared" si="8"/>
        <v>7937.2</v>
      </c>
      <c r="G35" s="22"/>
    </row>
    <row r="36" spans="1:7" x14ac:dyDescent="0.2">
      <c r="A36" s="17"/>
      <c r="B36" s="20"/>
      <c r="C36" s="34"/>
      <c r="D36" s="34"/>
      <c r="E36" s="34"/>
      <c r="F36" s="34"/>
      <c r="G36" s="22"/>
    </row>
    <row r="37" spans="1:7" x14ac:dyDescent="0.2">
      <c r="A37" s="12"/>
      <c r="B37" s="19" t="s">
        <v>69</v>
      </c>
      <c r="C37" s="33">
        <f>SUM(C11+C19+C28+C31)</f>
        <v>5509.7</v>
      </c>
      <c r="D37" s="33">
        <f t="shared" ref="D37:F37" si="9">SUM(D11+D19+D28+D31)</f>
        <v>2427.5</v>
      </c>
      <c r="E37" s="33">
        <f t="shared" si="9"/>
        <v>0</v>
      </c>
      <c r="F37" s="33">
        <f t="shared" si="9"/>
        <v>7937.2</v>
      </c>
      <c r="G37" s="36"/>
    </row>
    <row r="38" spans="1:7" x14ac:dyDescent="0.2">
      <c r="A38" s="12"/>
      <c r="B38" s="19" t="s">
        <v>70</v>
      </c>
      <c r="C38" s="33">
        <f>SUM(C12+C15+C17+C20+C25+C29+C32)</f>
        <v>5509.7</v>
      </c>
      <c r="D38" s="33">
        <f t="shared" ref="D38:F38" si="10">SUM(D12+D15+D17+D20+D25+D29+D32)</f>
        <v>2427.5</v>
      </c>
      <c r="E38" s="33">
        <f t="shared" si="10"/>
        <v>0</v>
      </c>
      <c r="F38" s="33">
        <f t="shared" si="10"/>
        <v>7937.2</v>
      </c>
      <c r="G38" s="36"/>
    </row>
    <row r="39" spans="1:7" x14ac:dyDescent="0.2">
      <c r="A39" s="12"/>
      <c r="B39" s="19" t="s">
        <v>71</v>
      </c>
      <c r="C39" s="33">
        <f>SUM(C13+C14+C16+C18+C21+C22+C23+C24+C26+C27+C30+C33+C34)</f>
        <v>5509.7</v>
      </c>
      <c r="D39" s="33">
        <f t="shared" ref="D39:F39" si="11">SUM(D13+D14+D16+D18+D21+D22+D23+D24+D26+D27+D30+D33+D34)</f>
        <v>2427.5</v>
      </c>
      <c r="E39" s="33">
        <f t="shared" si="11"/>
        <v>0</v>
      </c>
      <c r="F39" s="33">
        <f t="shared" si="11"/>
        <v>7937.2</v>
      </c>
      <c r="G39" s="36"/>
    </row>
    <row r="40" spans="1:7" x14ac:dyDescent="0.2">
      <c r="A40" s="24"/>
      <c r="G40" s="22"/>
    </row>
    <row r="41" spans="1:7" x14ac:dyDescent="0.2">
      <c r="G41" s="22"/>
    </row>
    <row r="42" spans="1:7" x14ac:dyDescent="0.2">
      <c r="G42" s="22"/>
    </row>
    <row r="43" spans="1:7" x14ac:dyDescent="0.2">
      <c r="G43" s="22"/>
    </row>
    <row r="44" spans="1:7" x14ac:dyDescent="0.2">
      <c r="G44" s="22"/>
    </row>
    <row r="45" spans="1:7" x14ac:dyDescent="0.2">
      <c r="G45" s="22"/>
    </row>
    <row r="46" spans="1:7" x14ac:dyDescent="0.2">
      <c r="G46" s="22"/>
    </row>
    <row r="47" spans="1:7" x14ac:dyDescent="0.2">
      <c r="G47" s="22"/>
    </row>
    <row r="48" spans="1:7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81" ht="15" customHeight="1" x14ac:dyDescent="0.2"/>
    <row r="1088" spans="7:7" x14ac:dyDescent="0.2">
      <c r="G1088" s="25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26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27"/>
    </row>
    <row r="1107" spans="7:7" x14ac:dyDescent="0.2">
      <c r="G1107" s="28"/>
    </row>
    <row r="1108" spans="7:7" x14ac:dyDescent="0.2">
      <c r="G1108" s="27"/>
    </row>
    <row r="1109" spans="7:7" x14ac:dyDescent="0.2">
      <c r="G1109" s="29"/>
    </row>
    <row r="1110" spans="7:7" x14ac:dyDescent="0.2">
      <c r="G1110" s="22"/>
    </row>
    <row r="1111" spans="7:7" x14ac:dyDescent="0.2">
      <c r="G1111" s="21"/>
    </row>
    <row r="1112" spans="7:7" x14ac:dyDescent="0.2">
      <c r="G1112" s="22"/>
    </row>
    <row r="1113" spans="7:7" x14ac:dyDescent="0.2">
      <c r="G1113" s="22"/>
    </row>
    <row r="1114" spans="7:7" x14ac:dyDescent="0.2">
      <c r="G1114" s="22"/>
    </row>
    <row r="1115" spans="7:7" x14ac:dyDescent="0.2">
      <c r="G1115" s="21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2462" spans="8:102" ht="11.1" customHeight="1" x14ac:dyDescent="0.2">
      <c r="H2462" s="25"/>
      <c r="I2462" s="25"/>
      <c r="J2462" s="25"/>
      <c r="K2462" s="25"/>
      <c r="L2462" s="25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  <c r="AA2462" s="25"/>
      <c r="AB2462" s="25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/>
      <c r="AQ2462" s="25"/>
      <c r="AR2462" s="25"/>
      <c r="AS2462" s="25"/>
      <c r="AT2462" s="25"/>
      <c r="AU2462" s="25"/>
      <c r="AV2462" s="25"/>
      <c r="AW2462" s="25"/>
      <c r="AX2462" s="25"/>
      <c r="AZ2462" s="25"/>
      <c r="BA2462" s="25"/>
      <c r="BB2462" s="25"/>
      <c r="BC2462" s="25"/>
      <c r="BD2462" s="25"/>
      <c r="BE2462" s="25"/>
      <c r="BG2462" s="25"/>
      <c r="BH2462" s="25"/>
      <c r="BI2462" s="25"/>
      <c r="BJ2462" s="25"/>
      <c r="BK2462" s="25"/>
      <c r="BL2462" s="25"/>
      <c r="BN2462" s="25"/>
      <c r="BO2462" s="25"/>
      <c r="BP2462" s="25"/>
      <c r="BQ2462" s="25"/>
      <c r="BR2462" s="25"/>
      <c r="BS2462" s="25"/>
      <c r="BU2462" s="25"/>
      <c r="BV2462" s="25"/>
      <c r="BW2462" s="25"/>
      <c r="BX2462" s="25"/>
      <c r="BY2462" s="25"/>
      <c r="BZ2462" s="25"/>
      <c r="CB2462" s="25"/>
      <c r="CC2462" s="25"/>
      <c r="CD2462" s="25"/>
      <c r="CE2462" s="25"/>
      <c r="CF2462" s="25"/>
      <c r="CG2462" s="25"/>
      <c r="CI2462" s="25"/>
      <c r="CJ2462" s="25"/>
      <c r="CK2462" s="25"/>
      <c r="CL2462" s="25"/>
      <c r="CM2462" s="25"/>
      <c r="CN2462" s="25"/>
      <c r="CP2462" s="25"/>
      <c r="CQ2462" s="25"/>
      <c r="CR2462" s="25"/>
      <c r="CS2462" s="25"/>
      <c r="CT2462" s="25"/>
      <c r="CU2462" s="25"/>
      <c r="CW2462" s="25"/>
      <c r="CX2462" s="25"/>
    </row>
    <row r="2463" spans="8:102" ht="11.1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Z2463" s="1"/>
      <c r="BA2463" s="1"/>
      <c r="BB2463" s="1"/>
      <c r="BC2463" s="1"/>
      <c r="BD2463" s="1"/>
      <c r="BE2463" s="1"/>
      <c r="BG2463" s="1"/>
      <c r="BH2463" s="1"/>
      <c r="BI2463" s="1"/>
      <c r="BJ2463" s="1"/>
      <c r="BK2463" s="1"/>
      <c r="BL2463" s="1"/>
      <c r="BN2463" s="1"/>
      <c r="BO2463" s="1"/>
      <c r="BP2463" s="1"/>
      <c r="BQ2463" s="1"/>
      <c r="BR2463" s="1"/>
      <c r="BS2463" s="1"/>
      <c r="BU2463" s="1"/>
      <c r="BV2463" s="1"/>
      <c r="BW2463" s="1"/>
      <c r="BX2463" s="1"/>
      <c r="BY2463" s="1"/>
      <c r="BZ2463" s="1"/>
      <c r="CB2463" s="1"/>
      <c r="CC2463" s="1"/>
      <c r="CD2463" s="1"/>
      <c r="CE2463" s="1"/>
      <c r="CF2463" s="1"/>
      <c r="CG2463" s="1"/>
      <c r="CI2463" s="1"/>
      <c r="CJ2463" s="1"/>
      <c r="CK2463" s="1"/>
      <c r="CL2463" s="1"/>
      <c r="CM2463" s="1"/>
      <c r="CN2463" s="1"/>
      <c r="CP2463" s="1"/>
      <c r="CQ2463" s="1"/>
      <c r="CR2463" s="1"/>
      <c r="CS2463" s="1"/>
      <c r="CT2463" s="1"/>
      <c r="CU2463" s="1"/>
      <c r="CW2463" s="1"/>
      <c r="CX2463" s="1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Q2464" s="1"/>
      <c r="AR2464" s="1"/>
      <c r="AS2464" s="1"/>
      <c r="AT2464" s="1"/>
      <c r="AV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W2464" s="1"/>
      <c r="CX2464" s="1"/>
    </row>
    <row r="2465" spans="8:102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ht="12.95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N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Y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O2478" s="1"/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J2480" s="1"/>
      <c r="BL2480" s="1"/>
      <c r="BO2480" s="1"/>
      <c r="BP2480" s="1"/>
      <c r="BQ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Z2481" s="1"/>
      <c r="BA2481" s="1"/>
      <c r="BH2481" s="1"/>
      <c r="BO2481" s="1"/>
      <c r="BP2481" s="1"/>
      <c r="CD2481" s="1"/>
      <c r="CE2481" s="1"/>
      <c r="CF2481" s="1"/>
      <c r="CW2481" s="1"/>
      <c r="CX2481" s="1"/>
    </row>
    <row r="2482" spans="8:128" x14ac:dyDescent="0.2">
      <c r="AG2482" s="1"/>
      <c r="AK2482" s="1"/>
      <c r="AM2482" s="1"/>
      <c r="AP2482" s="1"/>
      <c r="AZ2482" s="1"/>
      <c r="BA2482" s="1"/>
      <c r="BO2482" s="1"/>
      <c r="BP2482" s="1"/>
      <c r="CD2482" s="1"/>
      <c r="CE2482" s="1"/>
      <c r="CF2482" s="1"/>
      <c r="CW2482" s="1"/>
    </row>
    <row r="2483" spans="8:128" x14ac:dyDescent="0.2"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29"/>
      <c r="Z2483" s="29"/>
      <c r="AA2483" s="29"/>
      <c r="AB2483" s="29"/>
      <c r="AC2483" s="29"/>
      <c r="AD2483" s="29"/>
      <c r="AE2483" s="29"/>
      <c r="AF2483" s="29"/>
      <c r="AG2483" s="29"/>
      <c r="AH2483" s="29"/>
      <c r="AI2483" s="29"/>
      <c r="AJ2483" s="29"/>
      <c r="AK2483" s="29"/>
      <c r="AL2483" s="29"/>
      <c r="AM2483" s="29"/>
      <c r="AN2483" s="29"/>
      <c r="AO2483" s="29"/>
      <c r="AP2483" s="29"/>
      <c r="AQ2483" s="29"/>
      <c r="AR2483" s="29"/>
      <c r="AS2483" s="29"/>
      <c r="AT2483" s="29"/>
      <c r="AU2483" s="29"/>
      <c r="AV2483" s="29"/>
      <c r="AW2483" s="29"/>
      <c r="AX2483" s="29"/>
      <c r="AY2483" s="29"/>
      <c r="AZ2483" s="29"/>
      <c r="BA2483" s="29"/>
      <c r="BB2483" s="29"/>
      <c r="BC2483" s="29"/>
      <c r="BD2483" s="29"/>
      <c r="BE2483" s="29"/>
      <c r="BF2483" s="29"/>
      <c r="BG2483" s="29"/>
      <c r="BH2483" s="29"/>
      <c r="BI2483" s="29"/>
      <c r="BJ2483" s="29"/>
      <c r="BK2483" s="29"/>
      <c r="BL2483" s="29"/>
      <c r="BM2483" s="29"/>
      <c r="BN2483" s="29"/>
      <c r="BO2483" s="29"/>
      <c r="BP2483" s="29"/>
      <c r="BQ2483" s="29"/>
      <c r="BR2483" s="29"/>
      <c r="BS2483" s="29"/>
      <c r="BT2483" s="29"/>
      <c r="BU2483" s="29"/>
      <c r="BV2483" s="29"/>
      <c r="BW2483" s="29"/>
      <c r="BX2483" s="29"/>
      <c r="BY2483" s="29"/>
      <c r="BZ2483" s="29"/>
      <c r="CA2483" s="29"/>
      <c r="CB2483" s="29"/>
      <c r="CC2483" s="29"/>
      <c r="CD2483" s="29"/>
      <c r="CE2483" s="29"/>
      <c r="CF2483" s="29"/>
      <c r="CG2483" s="29"/>
      <c r="CH2483" s="29"/>
      <c r="CI2483" s="29"/>
      <c r="CJ2483" s="29"/>
      <c r="CK2483" s="29"/>
      <c r="CL2483" s="29"/>
      <c r="CM2483" s="29"/>
      <c r="CN2483" s="29"/>
      <c r="CO2483" s="29"/>
      <c r="CP2483" s="29"/>
      <c r="CQ2483" s="29"/>
      <c r="CR2483" s="29"/>
      <c r="CS2483" s="29"/>
      <c r="CT2483" s="29"/>
      <c r="CU2483" s="29"/>
      <c r="CV2483" s="29"/>
      <c r="CW2483" s="29"/>
      <c r="CX2483" s="29"/>
      <c r="CY2483" s="29">
        <f t="shared" ref="CY2483:DG2483" si="12">SUM(CY2463:CY2482)</f>
        <v>0</v>
      </c>
      <c r="CZ2483" s="29">
        <f t="shared" si="12"/>
        <v>0</v>
      </c>
      <c r="DA2483" s="29">
        <f t="shared" si="12"/>
        <v>0</v>
      </c>
      <c r="DB2483" s="29">
        <f t="shared" si="12"/>
        <v>0</v>
      </c>
      <c r="DC2483" s="29">
        <f t="shared" si="12"/>
        <v>0</v>
      </c>
      <c r="DD2483" s="29">
        <f t="shared" si="12"/>
        <v>0</v>
      </c>
      <c r="DE2483" s="29">
        <f t="shared" si="12"/>
        <v>0</v>
      </c>
      <c r="DF2483" s="29">
        <f t="shared" si="12"/>
        <v>0</v>
      </c>
      <c r="DG2483" s="29">
        <f t="shared" si="12"/>
        <v>0</v>
      </c>
      <c r="DH2483" s="29"/>
      <c r="DI2483" s="29"/>
      <c r="DJ2483" s="29"/>
      <c r="DK2483" s="29"/>
      <c r="DL2483" s="29"/>
      <c r="DM2483" s="29"/>
      <c r="DN2483" s="29"/>
      <c r="DO2483" s="29"/>
      <c r="DP2483" s="29"/>
      <c r="DQ2483" s="29"/>
      <c r="DR2483" s="29"/>
      <c r="DS2483" s="29"/>
      <c r="DT2483" s="29"/>
      <c r="DU2483" s="29"/>
      <c r="DV2483" s="29"/>
      <c r="DW2483" s="29"/>
      <c r="DX2483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4"/>
  <sheetViews>
    <sheetView showGridLines="0" zoomScale="120" zoomScaleNormal="120" workbookViewId="0">
      <selection activeCell="C22" sqref="C2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81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129</v>
      </c>
      <c r="B7" s="124"/>
      <c r="C7" s="124"/>
      <c r="D7" s="124"/>
      <c r="E7" s="124"/>
      <c r="F7" s="124"/>
    </row>
    <row r="8" spans="1:6" ht="13.5" thickBot="1" x14ac:dyDescent="0.25">
      <c r="A8" s="3"/>
      <c r="B8" s="3"/>
      <c r="C8" s="3"/>
      <c r="D8" s="96"/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86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87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SUM(C12+C15+C17+C19)</f>
        <v>51737.42</v>
      </c>
      <c r="D11" s="99">
        <f>SUM(D12+D15+D17+D19)</f>
        <v>15274.83</v>
      </c>
      <c r="E11" s="99">
        <f>SUM(E12+E15+E17+E19)</f>
        <v>0</v>
      </c>
      <c r="F11" s="99">
        <f>SUM(F12+F15+F17+F19)</f>
        <v>67012.244999999995</v>
      </c>
    </row>
    <row r="12" spans="1:6" x14ac:dyDescent="0.2">
      <c r="A12" s="12">
        <v>511</v>
      </c>
      <c r="B12" s="13" t="s">
        <v>106</v>
      </c>
      <c r="C12" s="89">
        <f>SUM(C13:C14)</f>
        <v>28482.65</v>
      </c>
      <c r="D12" s="89">
        <f>SUM(D13:D14)</f>
        <v>12950</v>
      </c>
      <c r="E12" s="89">
        <f>SUM(E13:E14)</f>
        <v>0</v>
      </c>
      <c r="F12" s="89">
        <f>SUM(F13:F14)</f>
        <v>41432.65</v>
      </c>
    </row>
    <row r="13" spans="1:6" x14ac:dyDescent="0.2">
      <c r="A13" s="14">
        <v>51101</v>
      </c>
      <c r="B13" s="15" t="s">
        <v>17</v>
      </c>
      <c r="C13" s="90">
        <v>25900</v>
      </c>
      <c r="D13" s="90">
        <v>12950</v>
      </c>
      <c r="E13" s="90"/>
      <c r="F13" s="90">
        <f>[1]UATM!$G$21</f>
        <v>38850</v>
      </c>
    </row>
    <row r="14" spans="1:6" x14ac:dyDescent="0.2">
      <c r="A14" s="14">
        <v>51103</v>
      </c>
      <c r="B14" s="20" t="s">
        <v>18</v>
      </c>
      <c r="C14" s="90">
        <f>[1]UATM!$H$21</f>
        <v>2582.65</v>
      </c>
      <c r="D14" s="90"/>
      <c r="E14" s="90"/>
      <c r="F14" s="90">
        <f t="shared" ref="F14" si="0">SUM(C14:E14)</f>
        <v>2582.65</v>
      </c>
    </row>
    <row r="15" spans="1:6" x14ac:dyDescent="0.2">
      <c r="A15" s="12">
        <v>514</v>
      </c>
      <c r="B15" s="11" t="s">
        <v>21</v>
      </c>
      <c r="C15" s="89">
        <f>SUM(C16)</f>
        <v>1725.01</v>
      </c>
      <c r="D15" s="89">
        <f t="shared" ref="D15:F15" si="1">SUM(D16)</f>
        <v>1232.1500000000001</v>
      </c>
      <c r="E15" s="89">
        <f t="shared" si="1"/>
        <v>0</v>
      </c>
      <c r="F15" s="89">
        <f t="shared" si="1"/>
        <v>2957.16</v>
      </c>
    </row>
    <row r="16" spans="1:6" x14ac:dyDescent="0.2">
      <c r="A16" s="17">
        <v>51401</v>
      </c>
      <c r="B16" s="20" t="s">
        <v>22</v>
      </c>
      <c r="C16" s="90">
        <v>1725.01</v>
      </c>
      <c r="D16" s="90">
        <v>1232.1500000000001</v>
      </c>
      <c r="E16" s="90"/>
      <c r="F16" s="90">
        <f>[1]UATM!$J$21</f>
        <v>2957.16</v>
      </c>
    </row>
    <row r="17" spans="1:7" x14ac:dyDescent="0.2">
      <c r="A17" s="12">
        <v>515</v>
      </c>
      <c r="B17" s="19" t="s">
        <v>23</v>
      </c>
      <c r="C17" s="89">
        <f>SUM(C18:C18)</f>
        <v>1529.76</v>
      </c>
      <c r="D17" s="89">
        <f>SUM(D18:D18)</f>
        <v>1092.68</v>
      </c>
      <c r="E17" s="89">
        <f>SUM(E18:E18)</f>
        <v>0</v>
      </c>
      <c r="F17" s="89">
        <f>SUM(F18:F18)</f>
        <v>2622.4349999999999</v>
      </c>
    </row>
    <row r="18" spans="1:7" x14ac:dyDescent="0.2">
      <c r="A18" s="17">
        <v>51501</v>
      </c>
      <c r="B18" s="20" t="s">
        <v>22</v>
      </c>
      <c r="C18" s="90">
        <v>1529.76</v>
      </c>
      <c r="D18" s="90">
        <v>1092.68</v>
      </c>
      <c r="E18" s="90"/>
      <c r="F18" s="90">
        <f>[1]UATM!$L$21</f>
        <v>2622.4349999999999</v>
      </c>
    </row>
    <row r="19" spans="1:7" x14ac:dyDescent="0.2">
      <c r="A19" s="12">
        <v>518</v>
      </c>
      <c r="B19" s="19" t="s">
        <v>166</v>
      </c>
      <c r="C19" s="89">
        <f>SUM(C20)</f>
        <v>20000</v>
      </c>
      <c r="D19" s="89">
        <f t="shared" ref="D19:F19" si="2">SUM(D20)</f>
        <v>0</v>
      </c>
      <c r="E19" s="89">
        <f t="shared" si="2"/>
        <v>0</v>
      </c>
      <c r="F19" s="89">
        <f t="shared" si="2"/>
        <v>20000</v>
      </c>
    </row>
    <row r="20" spans="1:7" x14ac:dyDescent="0.2">
      <c r="A20" s="17">
        <v>51802</v>
      </c>
      <c r="B20" s="20" t="s">
        <v>167</v>
      </c>
      <c r="C20" s="90">
        <v>20000</v>
      </c>
      <c r="D20" s="90"/>
      <c r="E20" s="90"/>
      <c r="F20" s="90">
        <f>SUM(C20:E20)</f>
        <v>20000</v>
      </c>
    </row>
    <row r="21" spans="1:7" x14ac:dyDescent="0.2">
      <c r="A21" s="12">
        <v>54</v>
      </c>
      <c r="B21" s="19" t="s">
        <v>26</v>
      </c>
      <c r="C21" s="33">
        <f>SUM(C22+C30+C33)</f>
        <v>10289.549999999999</v>
      </c>
      <c r="D21" s="33">
        <f>SUM(D22+D30+D33)</f>
        <v>600</v>
      </c>
      <c r="E21" s="33">
        <f>SUM(E22+E30+E33)</f>
        <v>0</v>
      </c>
      <c r="F21" s="33">
        <f>SUM(F22+F30+F33)</f>
        <v>10889.55</v>
      </c>
    </row>
    <row r="22" spans="1:7" x14ac:dyDescent="0.2">
      <c r="A22" s="12">
        <v>541</v>
      </c>
      <c r="B22" s="19" t="s">
        <v>117</v>
      </c>
      <c r="C22" s="33">
        <f>SUM(C23:C29)</f>
        <v>1689.55</v>
      </c>
      <c r="D22" s="33">
        <f t="shared" ref="D22:F22" si="3">SUM(D23:D29)</f>
        <v>0</v>
      </c>
      <c r="E22" s="33">
        <f t="shared" si="3"/>
        <v>0</v>
      </c>
      <c r="F22" s="33">
        <f t="shared" si="3"/>
        <v>1689.55</v>
      </c>
      <c r="G22" s="21"/>
    </row>
    <row r="23" spans="1:7" x14ac:dyDescent="0.2">
      <c r="A23" s="17">
        <v>54105</v>
      </c>
      <c r="B23" s="20" t="s">
        <v>30</v>
      </c>
      <c r="C23" s="90">
        <v>700</v>
      </c>
      <c r="D23" s="34"/>
      <c r="E23" s="34"/>
      <c r="F23" s="34">
        <f t="shared" ref="F23:F34" si="4">SUM(C23:E23)</f>
        <v>700</v>
      </c>
      <c r="G23" s="150"/>
    </row>
    <row r="24" spans="1:7" x14ac:dyDescent="0.2">
      <c r="A24" s="17">
        <v>54114</v>
      </c>
      <c r="B24" s="20" t="s">
        <v>34</v>
      </c>
      <c r="C24" s="34">
        <v>166.55</v>
      </c>
      <c r="D24" s="34"/>
      <c r="E24" s="34"/>
      <c r="F24" s="34">
        <f t="shared" si="4"/>
        <v>166.55</v>
      </c>
      <c r="G24" s="108"/>
    </row>
    <row r="25" spans="1:7" x14ac:dyDescent="0.2">
      <c r="A25" s="17">
        <v>54115</v>
      </c>
      <c r="B25" s="20" t="s">
        <v>35</v>
      </c>
      <c r="C25" s="34">
        <v>500</v>
      </c>
      <c r="D25" s="34"/>
      <c r="E25" s="34"/>
      <c r="F25" s="34">
        <f t="shared" si="4"/>
        <v>500</v>
      </c>
      <c r="G25" s="108"/>
    </row>
    <row r="26" spans="1:7" x14ac:dyDescent="0.2">
      <c r="A26" s="17">
        <v>54116</v>
      </c>
      <c r="B26" s="20" t="s">
        <v>168</v>
      </c>
      <c r="C26" s="34">
        <v>54</v>
      </c>
      <c r="D26" s="34"/>
      <c r="E26" s="34"/>
      <c r="F26" s="34">
        <f t="shared" si="4"/>
        <v>54</v>
      </c>
      <c r="G26" s="108"/>
    </row>
    <row r="27" spans="1:7" x14ac:dyDescent="0.2">
      <c r="A27" s="17">
        <v>54118</v>
      </c>
      <c r="B27" s="20" t="s">
        <v>75</v>
      </c>
      <c r="C27" s="34">
        <v>94</v>
      </c>
      <c r="D27" s="34"/>
      <c r="E27" s="34"/>
      <c r="F27" s="34">
        <f t="shared" si="4"/>
        <v>94</v>
      </c>
      <c r="G27" s="108"/>
    </row>
    <row r="28" spans="1:7" x14ac:dyDescent="0.2">
      <c r="A28" s="17">
        <v>54119</v>
      </c>
      <c r="B28" s="20" t="s">
        <v>157</v>
      </c>
      <c r="C28" s="34">
        <v>90</v>
      </c>
      <c r="D28" s="34"/>
      <c r="E28" s="34"/>
      <c r="F28" s="34">
        <f t="shared" si="4"/>
        <v>90</v>
      </c>
      <c r="G28" s="108"/>
    </row>
    <row r="29" spans="1:7" x14ac:dyDescent="0.2">
      <c r="A29" s="17">
        <v>54199</v>
      </c>
      <c r="B29" s="20" t="s">
        <v>36</v>
      </c>
      <c r="C29" s="34">
        <v>85</v>
      </c>
      <c r="D29" s="34"/>
      <c r="E29" s="34"/>
      <c r="F29" s="34">
        <f t="shared" si="4"/>
        <v>85</v>
      </c>
      <c r="G29" s="108"/>
    </row>
    <row r="30" spans="1:7" x14ac:dyDescent="0.2">
      <c r="A30" s="12">
        <v>543</v>
      </c>
      <c r="B30" s="19" t="s">
        <v>108</v>
      </c>
      <c r="C30" s="33">
        <f>SUM(C31:C32)</f>
        <v>8000</v>
      </c>
      <c r="D30" s="33">
        <f t="shared" ref="D30:F30" si="5">SUM(D31:D32)</f>
        <v>0</v>
      </c>
      <c r="E30" s="33">
        <f t="shared" si="5"/>
        <v>0</v>
      </c>
      <c r="F30" s="33">
        <f t="shared" si="5"/>
        <v>8000</v>
      </c>
      <c r="G30" s="148"/>
    </row>
    <row r="31" spans="1:7" x14ac:dyDescent="0.2">
      <c r="A31" s="17">
        <v>54313</v>
      </c>
      <c r="B31" s="20" t="s">
        <v>77</v>
      </c>
      <c r="C31" s="34">
        <v>1000</v>
      </c>
      <c r="D31" s="34"/>
      <c r="E31" s="34"/>
      <c r="F31" s="34">
        <f t="shared" si="4"/>
        <v>1000</v>
      </c>
      <c r="G31" s="108"/>
    </row>
    <row r="32" spans="1:7" x14ac:dyDescent="0.2">
      <c r="A32" s="117">
        <v>54318</v>
      </c>
      <c r="B32" s="118" t="s">
        <v>169</v>
      </c>
      <c r="C32" s="90">
        <v>7000</v>
      </c>
      <c r="D32" s="90"/>
      <c r="E32" s="90"/>
      <c r="F32" s="90">
        <f t="shared" si="4"/>
        <v>7000</v>
      </c>
      <c r="G32" s="141"/>
    </row>
    <row r="33" spans="1:7" x14ac:dyDescent="0.2">
      <c r="A33" s="10">
        <v>544</v>
      </c>
      <c r="B33" s="11" t="s">
        <v>109</v>
      </c>
      <c r="C33" s="32">
        <f>SUM(C34:C34)</f>
        <v>600</v>
      </c>
      <c r="D33" s="32">
        <f t="shared" ref="D33:F33" si="6">SUM(D34:D34)</f>
        <v>600</v>
      </c>
      <c r="E33" s="32">
        <f t="shared" si="6"/>
        <v>0</v>
      </c>
      <c r="F33" s="32">
        <f t="shared" si="6"/>
        <v>1200</v>
      </c>
      <c r="G33" s="149"/>
    </row>
    <row r="34" spans="1:7" x14ac:dyDescent="0.2">
      <c r="A34" s="17">
        <v>54401</v>
      </c>
      <c r="B34" s="20" t="s">
        <v>48</v>
      </c>
      <c r="C34" s="34">
        <v>600</v>
      </c>
      <c r="D34" s="34">
        <v>600</v>
      </c>
      <c r="E34" s="34"/>
      <c r="F34" s="34">
        <f t="shared" si="4"/>
        <v>1200</v>
      </c>
      <c r="G34" s="108"/>
    </row>
    <row r="35" spans="1:7" x14ac:dyDescent="0.2">
      <c r="A35" s="12">
        <v>55</v>
      </c>
      <c r="B35" s="19" t="s">
        <v>52</v>
      </c>
      <c r="C35" s="33">
        <f>SUM(C36+C38)</f>
        <v>940</v>
      </c>
      <c r="D35" s="33">
        <f t="shared" ref="D35:F35" si="7">SUM(D36+D38)</f>
        <v>0</v>
      </c>
      <c r="E35" s="33">
        <f t="shared" si="7"/>
        <v>0</v>
      </c>
      <c r="F35" s="33">
        <f t="shared" si="7"/>
        <v>940</v>
      </c>
      <c r="G35" s="108"/>
    </row>
    <row r="36" spans="1:7" x14ac:dyDescent="0.2">
      <c r="A36" s="12">
        <v>556</v>
      </c>
      <c r="B36" s="19" t="s">
        <v>111</v>
      </c>
      <c r="C36" s="33">
        <f>SUM(C37:C37)</f>
        <v>440</v>
      </c>
      <c r="D36" s="33">
        <f t="shared" ref="D36:F36" si="8">SUM(D37:D37)</f>
        <v>0</v>
      </c>
      <c r="E36" s="33">
        <f t="shared" si="8"/>
        <v>0</v>
      </c>
      <c r="F36" s="33">
        <f t="shared" si="8"/>
        <v>440</v>
      </c>
      <c r="G36" s="114"/>
    </row>
    <row r="37" spans="1:7" x14ac:dyDescent="0.2">
      <c r="A37" s="17">
        <v>55601</v>
      </c>
      <c r="B37" s="20" t="s">
        <v>53</v>
      </c>
      <c r="C37" s="34">
        <v>440</v>
      </c>
      <c r="D37" s="34"/>
      <c r="E37" s="34"/>
      <c r="F37" s="34">
        <f t="shared" ref="F37:F39" si="9">SUM(C37:E37)</f>
        <v>440</v>
      </c>
      <c r="G37" s="114"/>
    </row>
    <row r="38" spans="1:7" x14ac:dyDescent="0.2">
      <c r="A38" s="12">
        <v>557</v>
      </c>
      <c r="B38" s="19" t="s">
        <v>112</v>
      </c>
      <c r="C38" s="33">
        <f>SUM(C39)</f>
        <v>500</v>
      </c>
      <c r="D38" s="33">
        <f t="shared" ref="D38:F38" si="10">SUM(D39)</f>
        <v>0</v>
      </c>
      <c r="E38" s="33">
        <f t="shared" si="10"/>
        <v>0</v>
      </c>
      <c r="F38" s="33">
        <f t="shared" si="10"/>
        <v>500</v>
      </c>
      <c r="G38" s="114"/>
    </row>
    <row r="39" spans="1:7" x14ac:dyDescent="0.2">
      <c r="A39" s="17">
        <v>55799</v>
      </c>
      <c r="B39" s="20" t="s">
        <v>56</v>
      </c>
      <c r="C39" s="34">
        <v>500</v>
      </c>
      <c r="D39" s="34"/>
      <c r="E39" s="34"/>
      <c r="F39" s="34">
        <f t="shared" si="9"/>
        <v>500</v>
      </c>
      <c r="G39" s="114"/>
    </row>
    <row r="40" spans="1:7" x14ac:dyDescent="0.2">
      <c r="A40" s="12">
        <v>61</v>
      </c>
      <c r="B40" s="19" t="s">
        <v>58</v>
      </c>
      <c r="C40" s="33">
        <f>SUM(C41)</f>
        <v>2239</v>
      </c>
      <c r="D40" s="33">
        <f t="shared" ref="D40:F40" si="11">SUM(D41)</f>
        <v>0</v>
      </c>
      <c r="E40" s="33">
        <f t="shared" si="11"/>
        <v>0</v>
      </c>
      <c r="F40" s="33">
        <f t="shared" si="11"/>
        <v>2239</v>
      </c>
      <c r="G40" s="114"/>
    </row>
    <row r="41" spans="1:7" x14ac:dyDescent="0.2">
      <c r="A41" s="12">
        <v>611</v>
      </c>
      <c r="B41" s="19" t="s">
        <v>119</v>
      </c>
      <c r="C41" s="33">
        <f>SUM(C42:C45)</f>
        <v>2239</v>
      </c>
      <c r="D41" s="33">
        <f t="shared" ref="D41:F41" si="12">SUM(D42:D45)</f>
        <v>0</v>
      </c>
      <c r="E41" s="33">
        <f t="shared" si="12"/>
        <v>0</v>
      </c>
      <c r="F41" s="33">
        <f t="shared" si="12"/>
        <v>2239</v>
      </c>
      <c r="G41" s="114"/>
    </row>
    <row r="42" spans="1:7" x14ac:dyDescent="0.2">
      <c r="A42" s="17">
        <v>61101</v>
      </c>
      <c r="B42" s="20" t="s">
        <v>60</v>
      </c>
      <c r="C42" s="34">
        <v>535</v>
      </c>
      <c r="D42" s="34"/>
      <c r="E42" s="34"/>
      <c r="F42" s="34">
        <f t="shared" ref="F42:F45" si="13">SUM(C42:E42)</f>
        <v>535</v>
      </c>
      <c r="G42" s="108"/>
    </row>
    <row r="43" spans="1:7" x14ac:dyDescent="0.2">
      <c r="A43" s="17">
        <v>61102</v>
      </c>
      <c r="B43" s="20" t="s">
        <v>61</v>
      </c>
      <c r="C43" s="34">
        <v>200</v>
      </c>
      <c r="D43" s="34"/>
      <c r="E43" s="34"/>
      <c r="F43" s="34">
        <f t="shared" si="13"/>
        <v>200</v>
      </c>
      <c r="G43" s="108"/>
    </row>
    <row r="44" spans="1:7" x14ac:dyDescent="0.2">
      <c r="A44" s="17">
        <v>61104</v>
      </c>
      <c r="B44" s="20" t="s">
        <v>62</v>
      </c>
      <c r="C44" s="34">
        <v>104</v>
      </c>
      <c r="D44" s="34"/>
      <c r="E44" s="34"/>
      <c r="F44" s="34">
        <f t="shared" si="13"/>
        <v>104</v>
      </c>
      <c r="G44" s="108"/>
    </row>
    <row r="45" spans="1:7" x14ac:dyDescent="0.2">
      <c r="A45" s="17">
        <v>61105</v>
      </c>
      <c r="B45" s="20" t="s">
        <v>170</v>
      </c>
      <c r="C45" s="90">
        <v>1400</v>
      </c>
      <c r="D45" s="34"/>
      <c r="E45" s="34"/>
      <c r="F45" s="34">
        <f t="shared" si="13"/>
        <v>1400</v>
      </c>
      <c r="G45" s="108"/>
    </row>
    <row r="46" spans="1:7" x14ac:dyDescent="0.2">
      <c r="A46" s="17"/>
      <c r="B46" s="19" t="s">
        <v>68</v>
      </c>
      <c r="C46" s="33">
        <f>SUM(C11+C21+C35+C40)</f>
        <v>65205.97</v>
      </c>
      <c r="D46" s="33">
        <f t="shared" ref="D46:F46" si="14">SUM(D11+D21+D35+D40)</f>
        <v>15874.83</v>
      </c>
      <c r="E46" s="33">
        <f t="shared" si="14"/>
        <v>0</v>
      </c>
      <c r="F46" s="33">
        <f t="shared" si="14"/>
        <v>81080.794999999998</v>
      </c>
      <c r="G46" s="138"/>
    </row>
    <row r="47" spans="1:7" x14ac:dyDescent="0.2">
      <c r="A47" s="17"/>
      <c r="B47" s="20"/>
      <c r="C47" s="34"/>
      <c r="D47" s="34"/>
      <c r="E47" s="34"/>
      <c r="F47" s="34"/>
      <c r="G47" s="107"/>
    </row>
    <row r="48" spans="1:7" x14ac:dyDescent="0.2">
      <c r="A48" s="12"/>
      <c r="B48" s="19" t="s">
        <v>69</v>
      </c>
      <c r="C48" s="33">
        <f>SUM(C11+C21+C35+C40)</f>
        <v>65205.97</v>
      </c>
      <c r="D48" s="33">
        <f t="shared" ref="D48:F48" si="15">SUM(D11+D21+D35+D40)</f>
        <v>15874.83</v>
      </c>
      <c r="E48" s="33">
        <f t="shared" si="15"/>
        <v>0</v>
      </c>
      <c r="F48" s="33">
        <f t="shared" si="15"/>
        <v>81080.794999999998</v>
      </c>
      <c r="G48" s="111"/>
    </row>
    <row r="49" spans="1:9" x14ac:dyDescent="0.2">
      <c r="A49" s="12"/>
      <c r="B49" s="19" t="s">
        <v>70</v>
      </c>
      <c r="C49" s="33">
        <f>SUM(C12+C15+C17+C19+C22+C30+C33+C36+C38+C41)</f>
        <v>65205.97</v>
      </c>
      <c r="D49" s="33">
        <f t="shared" ref="D49:F49" si="16">SUM(D12+D15+D17+D19+D22+D30+D33+D36+D38+D41)</f>
        <v>15874.83</v>
      </c>
      <c r="E49" s="33">
        <f t="shared" si="16"/>
        <v>0</v>
      </c>
      <c r="F49" s="33">
        <f t="shared" si="16"/>
        <v>81080.794999999998</v>
      </c>
      <c r="G49" s="111"/>
      <c r="H49" s="160"/>
    </row>
    <row r="50" spans="1:9" x14ac:dyDescent="0.2">
      <c r="A50" s="12"/>
      <c r="B50" s="19" t="s">
        <v>71</v>
      </c>
      <c r="C50" s="33">
        <f>SUM(C13+C14+C16+C18+C20+C23+C24+C25+C26+C27+C28+C29+C31+C32+C34+C37+C39+C42+C43+C44+C45)</f>
        <v>65205.97</v>
      </c>
      <c r="D50" s="33">
        <f t="shared" ref="D50:F50" si="17">SUM(D13+D14+D16+D18+D20+D23+D24+D25+D26+D27+D28+D29+D31+D32+D34+D37+D39+D42+D43+D44+D45)</f>
        <v>15874.83</v>
      </c>
      <c r="E50" s="33">
        <f t="shared" si="17"/>
        <v>0</v>
      </c>
      <c r="F50" s="33">
        <f t="shared" si="17"/>
        <v>81080.794999999998</v>
      </c>
      <c r="G50" s="142"/>
      <c r="H50" s="161"/>
      <c r="I50" s="95"/>
    </row>
    <row r="51" spans="1:9" x14ac:dyDescent="0.2">
      <c r="A51" s="24"/>
      <c r="G51" s="22"/>
    </row>
    <row r="52" spans="1:9" x14ac:dyDescent="0.2">
      <c r="G52" s="22"/>
    </row>
    <row r="53" spans="1:9" x14ac:dyDescent="0.2">
      <c r="G53" s="22"/>
    </row>
    <row r="54" spans="1:9" x14ac:dyDescent="0.2">
      <c r="G54" s="22"/>
    </row>
    <row r="55" spans="1:9" x14ac:dyDescent="0.2">
      <c r="G55" s="22"/>
    </row>
    <row r="56" spans="1:9" x14ac:dyDescent="0.2">
      <c r="G56" s="22"/>
    </row>
    <row r="57" spans="1:9" x14ac:dyDescent="0.2">
      <c r="G57" s="22"/>
    </row>
    <row r="58" spans="1:9" x14ac:dyDescent="0.2">
      <c r="G58" s="22"/>
    </row>
    <row r="59" spans="1:9" x14ac:dyDescent="0.2">
      <c r="G59" s="22"/>
    </row>
    <row r="60" spans="1:9" x14ac:dyDescent="0.2">
      <c r="G60" s="22"/>
    </row>
    <row r="61" spans="1:9" x14ac:dyDescent="0.2">
      <c r="D61">
        <f>3500*5</f>
        <v>17500</v>
      </c>
      <c r="E61" s="168">
        <f>D61+E63</f>
        <v>24028</v>
      </c>
      <c r="G61" s="22"/>
    </row>
    <row r="62" spans="1:9" x14ac:dyDescent="0.2">
      <c r="G62" s="22"/>
    </row>
    <row r="63" spans="1:9" x14ac:dyDescent="0.2">
      <c r="D63">
        <f>8*68</f>
        <v>544</v>
      </c>
      <c r="E63">
        <f>D63*12</f>
        <v>6528</v>
      </c>
      <c r="G63" s="22"/>
    </row>
    <row r="64" spans="1:9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92" ht="15" customHeight="1" x14ac:dyDescent="0.2"/>
    <row r="1099" spans="7:7" x14ac:dyDescent="0.2">
      <c r="G1099" s="25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26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27"/>
    </row>
    <row r="1118" spans="7:7" x14ac:dyDescent="0.2">
      <c r="G1118" s="28"/>
    </row>
    <row r="1119" spans="7:7" x14ac:dyDescent="0.2">
      <c r="G1119" s="27"/>
    </row>
    <row r="1120" spans="7:7" x14ac:dyDescent="0.2">
      <c r="G1120" s="29"/>
    </row>
    <row r="1121" spans="7:7" x14ac:dyDescent="0.2">
      <c r="G1121" s="22"/>
    </row>
    <row r="1122" spans="7:7" x14ac:dyDescent="0.2">
      <c r="G1122" s="21"/>
    </row>
    <row r="1123" spans="7:7" x14ac:dyDescent="0.2">
      <c r="G1123" s="22"/>
    </row>
    <row r="1124" spans="7:7" x14ac:dyDescent="0.2">
      <c r="G1124" s="22"/>
    </row>
    <row r="1125" spans="7:7" x14ac:dyDescent="0.2">
      <c r="G1125" s="22"/>
    </row>
    <row r="1126" spans="7:7" x14ac:dyDescent="0.2">
      <c r="G1126" s="21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2473" spans="8:102" ht="11.1" customHeight="1" x14ac:dyDescent="0.2">
      <c r="H2473" s="25"/>
      <c r="I2473" s="25"/>
      <c r="J2473" s="25"/>
      <c r="K2473" s="25"/>
      <c r="L2473" s="25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5"/>
      <c r="AB2473" s="25"/>
      <c r="AC2473" s="25"/>
      <c r="AD2473" s="25"/>
      <c r="AE2473" s="25"/>
      <c r="AF2473" s="25"/>
      <c r="AG2473" s="25"/>
      <c r="AH2473" s="25"/>
      <c r="AI2473" s="25"/>
      <c r="AJ2473" s="25"/>
      <c r="AK2473" s="25"/>
      <c r="AL2473" s="25"/>
      <c r="AM2473" s="25"/>
      <c r="AN2473" s="25"/>
      <c r="AO2473" s="25"/>
      <c r="AP2473" s="25"/>
      <c r="AQ2473" s="25"/>
      <c r="AR2473" s="25"/>
      <c r="AS2473" s="25"/>
      <c r="AT2473" s="25"/>
      <c r="AU2473" s="25"/>
      <c r="AV2473" s="25"/>
      <c r="AW2473" s="25"/>
      <c r="AX2473" s="25"/>
      <c r="AZ2473" s="25"/>
      <c r="BA2473" s="25"/>
      <c r="BB2473" s="25"/>
      <c r="BC2473" s="25"/>
      <c r="BD2473" s="25"/>
      <c r="BE2473" s="25"/>
      <c r="BG2473" s="25"/>
      <c r="BH2473" s="25"/>
      <c r="BI2473" s="25"/>
      <c r="BJ2473" s="25"/>
      <c r="BK2473" s="25"/>
      <c r="BL2473" s="25"/>
      <c r="BN2473" s="25"/>
      <c r="BO2473" s="25"/>
      <c r="BP2473" s="25"/>
      <c r="BQ2473" s="25"/>
      <c r="BR2473" s="25"/>
      <c r="BS2473" s="25"/>
      <c r="BU2473" s="25"/>
      <c r="BV2473" s="25"/>
      <c r="BW2473" s="25"/>
      <c r="BX2473" s="25"/>
      <c r="BY2473" s="25"/>
      <c r="BZ2473" s="25"/>
      <c r="CB2473" s="25"/>
      <c r="CC2473" s="25"/>
      <c r="CD2473" s="25"/>
      <c r="CE2473" s="25"/>
      <c r="CF2473" s="25"/>
      <c r="CG2473" s="25"/>
      <c r="CI2473" s="25"/>
      <c r="CJ2473" s="25"/>
      <c r="CK2473" s="25"/>
      <c r="CL2473" s="25"/>
      <c r="CM2473" s="25"/>
      <c r="CN2473" s="25"/>
      <c r="CP2473" s="25"/>
      <c r="CQ2473" s="25"/>
      <c r="CR2473" s="25"/>
      <c r="CS2473" s="25"/>
      <c r="CT2473" s="25"/>
      <c r="CU2473" s="25"/>
      <c r="CW2473" s="25"/>
      <c r="CX2473" s="25"/>
    </row>
    <row r="2474" spans="8:102" ht="11.1" customHeight="1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Z2474" s="1"/>
      <c r="BA2474" s="1"/>
      <c r="BB2474" s="1"/>
      <c r="BC2474" s="1"/>
      <c r="BD2474" s="1"/>
      <c r="BE2474" s="1"/>
      <c r="BG2474" s="1"/>
      <c r="BH2474" s="1"/>
      <c r="BI2474" s="1"/>
      <c r="BJ2474" s="1"/>
      <c r="BK2474" s="1"/>
      <c r="BL2474" s="1"/>
      <c r="BN2474" s="1"/>
      <c r="BO2474" s="1"/>
      <c r="BP2474" s="1"/>
      <c r="BQ2474" s="1"/>
      <c r="BR2474" s="1"/>
      <c r="BS2474" s="1"/>
      <c r="BU2474" s="1"/>
      <c r="BV2474" s="1"/>
      <c r="BW2474" s="1"/>
      <c r="BX2474" s="1"/>
      <c r="BY2474" s="1"/>
      <c r="BZ2474" s="1"/>
      <c r="CB2474" s="1"/>
      <c r="CC2474" s="1"/>
      <c r="CD2474" s="1"/>
      <c r="CE2474" s="1"/>
      <c r="CF2474" s="1"/>
      <c r="CG2474" s="1"/>
      <c r="CI2474" s="1"/>
      <c r="CJ2474" s="1"/>
      <c r="CK2474" s="1"/>
      <c r="CL2474" s="1"/>
      <c r="CM2474" s="1"/>
      <c r="CN2474" s="1"/>
      <c r="CP2474" s="1"/>
      <c r="CQ2474" s="1"/>
      <c r="CR2474" s="1"/>
      <c r="CS2474" s="1"/>
      <c r="CT2474" s="1"/>
      <c r="CU2474" s="1"/>
      <c r="CW2474" s="1"/>
      <c r="CX2474" s="1"/>
    </row>
    <row r="2475" spans="8:102" ht="11.1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Q2475" s="1"/>
      <c r="AR2475" s="1"/>
      <c r="AS2475" s="1"/>
      <c r="AT2475" s="1"/>
      <c r="AV2475" s="1"/>
      <c r="AX2475" s="1"/>
      <c r="AZ2475" s="1"/>
      <c r="BA2475" s="1"/>
      <c r="BB2475" s="1"/>
      <c r="BC2475" s="1"/>
      <c r="BD2475" s="1"/>
      <c r="BE2475" s="1"/>
      <c r="BG2475" s="1"/>
      <c r="BH2475" s="1"/>
      <c r="BI2475" s="1"/>
      <c r="BJ2475" s="1"/>
      <c r="BL2475" s="1"/>
      <c r="BN2475" s="1"/>
      <c r="BO2475" s="1"/>
      <c r="BP2475" s="1"/>
      <c r="BQ2475" s="1"/>
      <c r="BR2475" s="1"/>
      <c r="BS2475" s="1"/>
      <c r="BU2475" s="1"/>
      <c r="BV2475" s="1"/>
      <c r="BW2475" s="1"/>
      <c r="BX2475" s="1"/>
      <c r="BY2475" s="1"/>
      <c r="BZ2475" s="1"/>
      <c r="CB2475" s="1"/>
      <c r="CD2475" s="1"/>
      <c r="CE2475" s="1"/>
      <c r="CF2475" s="1"/>
      <c r="CG2475" s="1"/>
      <c r="CI2475" s="1"/>
      <c r="CJ2475" s="1"/>
      <c r="CK2475" s="1"/>
      <c r="CL2475" s="1"/>
      <c r="CM2475" s="1"/>
      <c r="CN2475" s="1"/>
      <c r="CP2475" s="1"/>
      <c r="CQ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Q2476" s="1"/>
      <c r="AR2476" s="1"/>
      <c r="AS2476" s="1"/>
      <c r="AT2476" s="1"/>
      <c r="AV2476" s="1"/>
      <c r="AX2476" s="1"/>
      <c r="AZ2476" s="1"/>
      <c r="BA2476" s="1"/>
      <c r="BB2476" s="1"/>
      <c r="BC2476" s="1"/>
      <c r="BD2476" s="1"/>
      <c r="BE2476" s="1"/>
      <c r="BG2476" s="1"/>
      <c r="BH2476" s="1"/>
      <c r="BI2476" s="1"/>
      <c r="BJ2476" s="1"/>
      <c r="BL2476" s="1"/>
      <c r="BN2476" s="1"/>
      <c r="BO2476" s="1"/>
      <c r="BP2476" s="1"/>
      <c r="BQ2476" s="1"/>
      <c r="BR2476" s="1"/>
      <c r="BS2476" s="1"/>
      <c r="BU2476" s="1"/>
      <c r="BV2476" s="1"/>
      <c r="BW2476" s="1"/>
      <c r="BX2476" s="1"/>
      <c r="BY2476" s="1"/>
      <c r="BZ2476" s="1"/>
      <c r="CB2476" s="1"/>
      <c r="CD2476" s="1"/>
      <c r="CE2476" s="1"/>
      <c r="CF2476" s="1"/>
      <c r="CG2476" s="1"/>
      <c r="CI2476" s="1"/>
      <c r="CJ2476" s="1"/>
      <c r="CK2476" s="1"/>
      <c r="CL2476" s="1"/>
      <c r="CM2476" s="1"/>
      <c r="CN2476" s="1"/>
      <c r="CP2476" s="1"/>
      <c r="CQ2476" s="1"/>
      <c r="CR2476" s="1"/>
      <c r="CW2476" s="1"/>
      <c r="CX2476" s="1"/>
    </row>
    <row r="2477" spans="8:102" ht="12.95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N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N2477" s="1"/>
      <c r="CR2477" s="1"/>
      <c r="CW2477" s="1"/>
      <c r="CX2477" s="1"/>
    </row>
    <row r="2478" spans="8:102" ht="12.95" customHeight="1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N2478" s="1"/>
      <c r="CR2478" s="1"/>
      <c r="CW2478" s="1"/>
      <c r="CX2478" s="1"/>
    </row>
    <row r="2479" spans="8:102" ht="12.95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F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N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H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Y2486" s="1"/>
      <c r="AA2486" s="1"/>
      <c r="AD2486" s="1"/>
      <c r="AE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N2487" s="1"/>
      <c r="O2487" s="1"/>
      <c r="P2487" s="1"/>
      <c r="Q2487" s="1"/>
      <c r="R2487" s="1"/>
      <c r="S2487" s="1"/>
      <c r="T2487" s="1"/>
      <c r="V2487" s="1"/>
      <c r="W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I2488" s="1"/>
      <c r="J2488" s="1"/>
      <c r="K2488" s="1"/>
      <c r="N2488" s="1"/>
      <c r="O2488" s="1"/>
      <c r="P2488" s="1"/>
      <c r="Q2488" s="1"/>
      <c r="R2488" s="1"/>
      <c r="S2488" s="1"/>
      <c r="T2488" s="1"/>
      <c r="V2488" s="1"/>
      <c r="W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O2489" s="1"/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H2490" s="1"/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J2491" s="1"/>
      <c r="BL2491" s="1"/>
      <c r="BO2491" s="1"/>
      <c r="BP2491" s="1"/>
      <c r="BQ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28" x14ac:dyDescent="0.2">
      <c r="S2492" s="1"/>
      <c r="T2492" s="1"/>
      <c r="V2492" s="1"/>
      <c r="Y2492" s="1"/>
      <c r="AG2492" s="1"/>
      <c r="AJ2492" s="1"/>
      <c r="AK2492" s="1"/>
      <c r="AM2492" s="1"/>
      <c r="AO2492" s="1"/>
      <c r="AP2492" s="1"/>
      <c r="AZ2492" s="1"/>
      <c r="BA2492" s="1"/>
      <c r="BH2492" s="1"/>
      <c r="BO2492" s="1"/>
      <c r="BP2492" s="1"/>
      <c r="CD2492" s="1"/>
      <c r="CE2492" s="1"/>
      <c r="CF2492" s="1"/>
      <c r="CW2492" s="1"/>
      <c r="CX2492" s="1"/>
    </row>
    <row r="2493" spans="8:128" x14ac:dyDescent="0.2">
      <c r="AG2493" s="1"/>
      <c r="AK2493" s="1"/>
      <c r="AM2493" s="1"/>
      <c r="AP2493" s="1"/>
      <c r="AZ2493" s="1"/>
      <c r="BA2493" s="1"/>
      <c r="BO2493" s="1"/>
      <c r="BP2493" s="1"/>
      <c r="CD2493" s="1"/>
      <c r="CE2493" s="1"/>
      <c r="CF2493" s="1"/>
      <c r="CW2493" s="1"/>
    </row>
    <row r="2494" spans="8:128" x14ac:dyDescent="0.2"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29"/>
      <c r="Z2494" s="29"/>
      <c r="AA2494" s="29"/>
      <c r="AB2494" s="29"/>
      <c r="AC2494" s="29"/>
      <c r="AD2494" s="29"/>
      <c r="AE2494" s="29"/>
      <c r="AF2494" s="29"/>
      <c r="AG2494" s="29"/>
      <c r="AH2494" s="29"/>
      <c r="AI2494" s="29"/>
      <c r="AJ2494" s="29"/>
      <c r="AK2494" s="29"/>
      <c r="AL2494" s="29"/>
      <c r="AM2494" s="29"/>
      <c r="AN2494" s="29"/>
      <c r="AO2494" s="29"/>
      <c r="AP2494" s="29"/>
      <c r="AQ2494" s="29"/>
      <c r="AR2494" s="29"/>
      <c r="AS2494" s="29"/>
      <c r="AT2494" s="29"/>
      <c r="AU2494" s="29"/>
      <c r="AV2494" s="29"/>
      <c r="AW2494" s="29"/>
      <c r="AX2494" s="29"/>
      <c r="AY2494" s="29"/>
      <c r="AZ2494" s="29"/>
      <c r="BA2494" s="29"/>
      <c r="BB2494" s="29"/>
      <c r="BC2494" s="29"/>
      <c r="BD2494" s="29"/>
      <c r="BE2494" s="29"/>
      <c r="BF2494" s="29"/>
      <c r="BG2494" s="29"/>
      <c r="BH2494" s="29"/>
      <c r="BI2494" s="29"/>
      <c r="BJ2494" s="29"/>
      <c r="BK2494" s="29"/>
      <c r="BL2494" s="29"/>
      <c r="BM2494" s="29"/>
      <c r="BN2494" s="29"/>
      <c r="BO2494" s="29"/>
      <c r="BP2494" s="29"/>
      <c r="BQ2494" s="29"/>
      <c r="BR2494" s="29"/>
      <c r="BS2494" s="29"/>
      <c r="BT2494" s="29"/>
      <c r="BU2494" s="29"/>
      <c r="BV2494" s="29"/>
      <c r="BW2494" s="29"/>
      <c r="BX2494" s="29"/>
      <c r="BY2494" s="29"/>
      <c r="BZ2494" s="29"/>
      <c r="CA2494" s="29"/>
      <c r="CB2494" s="29"/>
      <c r="CC2494" s="29"/>
      <c r="CD2494" s="29"/>
      <c r="CE2494" s="29"/>
      <c r="CF2494" s="29"/>
      <c r="CG2494" s="29"/>
      <c r="CH2494" s="29"/>
      <c r="CI2494" s="29"/>
      <c r="CJ2494" s="29"/>
      <c r="CK2494" s="29"/>
      <c r="CL2494" s="29"/>
      <c r="CM2494" s="29"/>
      <c r="CN2494" s="29"/>
      <c r="CO2494" s="29"/>
      <c r="CP2494" s="29"/>
      <c r="CQ2494" s="29"/>
      <c r="CR2494" s="29"/>
      <c r="CS2494" s="29"/>
      <c r="CT2494" s="29"/>
      <c r="CU2494" s="29"/>
      <c r="CV2494" s="29"/>
      <c r="CW2494" s="29"/>
      <c r="CX2494" s="29"/>
      <c r="CY2494" s="29">
        <f t="shared" ref="CY2494:DG2494" si="18">SUM(CY2474:CY2493)</f>
        <v>0</v>
      </c>
      <c r="CZ2494" s="29">
        <f t="shared" si="18"/>
        <v>0</v>
      </c>
      <c r="DA2494" s="29">
        <f t="shared" si="18"/>
        <v>0</v>
      </c>
      <c r="DB2494" s="29">
        <f t="shared" si="18"/>
        <v>0</v>
      </c>
      <c r="DC2494" s="29">
        <f t="shared" si="18"/>
        <v>0</v>
      </c>
      <c r="DD2494" s="29">
        <f t="shared" si="18"/>
        <v>0</v>
      </c>
      <c r="DE2494" s="29">
        <f t="shared" si="18"/>
        <v>0</v>
      </c>
      <c r="DF2494" s="29">
        <f t="shared" si="18"/>
        <v>0</v>
      </c>
      <c r="DG2494" s="29">
        <f t="shared" si="18"/>
        <v>0</v>
      </c>
      <c r="DH2494" s="29"/>
      <c r="DI2494" s="29"/>
      <c r="DJ2494" s="29"/>
      <c r="DK2494" s="29"/>
      <c r="DL2494" s="29"/>
      <c r="DM2494" s="29"/>
      <c r="DN2494" s="29"/>
      <c r="DO2494" s="29"/>
      <c r="DP2494" s="29"/>
      <c r="DQ2494" s="29"/>
      <c r="DR2494" s="29"/>
      <c r="DS2494" s="29"/>
      <c r="DT2494" s="29"/>
      <c r="DU2494" s="29"/>
      <c r="DV2494" s="29"/>
      <c r="DW2494" s="29"/>
      <c r="DX2494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5"/>
  <sheetViews>
    <sheetView showGridLines="0" topLeftCell="A16" zoomScale="130" zoomScaleNormal="130" workbookViewId="0">
      <selection activeCell="F39" sqref="F3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81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83</v>
      </c>
      <c r="B7" s="124"/>
      <c r="C7" s="124"/>
      <c r="D7" s="124"/>
      <c r="E7" s="124"/>
      <c r="F7" s="124"/>
    </row>
    <row r="8" spans="1:6" ht="13.5" thickBot="1" x14ac:dyDescent="0.25">
      <c r="A8" s="3"/>
      <c r="B8" s="3"/>
      <c r="C8" s="3"/>
      <c r="D8" s="96" t="s">
        <v>183</v>
      </c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30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31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SUM(C12+C15+C17)</f>
        <v>12637.189999999999</v>
      </c>
      <c r="D11" s="99">
        <f>SUM(D12+D15+D17)</f>
        <v>6085.46</v>
      </c>
      <c r="E11" s="99">
        <f>SUM(E12+E15+E17)</f>
        <v>0</v>
      </c>
      <c r="F11" s="99">
        <f>SUM(F12+F15+F17)</f>
        <v>18722.645</v>
      </c>
    </row>
    <row r="12" spans="1:6" x14ac:dyDescent="0.2">
      <c r="A12" s="12">
        <v>511</v>
      </c>
      <c r="B12" s="13" t="s">
        <v>106</v>
      </c>
      <c r="C12" s="89">
        <f>SUM(C13:C14)</f>
        <v>11327.55</v>
      </c>
      <c r="D12" s="89">
        <f>SUM(D13:D14)</f>
        <v>5150</v>
      </c>
      <c r="E12" s="89">
        <f>SUM(E13:E14)</f>
        <v>0</v>
      </c>
      <c r="F12" s="89">
        <f>SUM(F13:F14)</f>
        <v>16477.55</v>
      </c>
    </row>
    <row r="13" spans="1:6" x14ac:dyDescent="0.2">
      <c r="A13" s="14">
        <v>51101</v>
      </c>
      <c r="B13" s="15" t="s">
        <v>17</v>
      </c>
      <c r="C13" s="90">
        <v>10300</v>
      </c>
      <c r="D13" s="90">
        <v>5150</v>
      </c>
      <c r="E13" s="90"/>
      <c r="F13" s="90">
        <f>[1]UACI!$G$16</f>
        <v>15450</v>
      </c>
    </row>
    <row r="14" spans="1:6" x14ac:dyDescent="0.2">
      <c r="A14" s="14">
        <v>51103</v>
      </c>
      <c r="B14" s="20" t="s">
        <v>18</v>
      </c>
      <c r="C14" s="90">
        <v>1027.55</v>
      </c>
      <c r="D14" s="90"/>
      <c r="E14" s="90"/>
      <c r="F14" s="90">
        <f t="shared" ref="F14" si="0">SUM(C14:E14)</f>
        <v>1027.55</v>
      </c>
    </row>
    <row r="15" spans="1:6" x14ac:dyDescent="0.2">
      <c r="A15" s="12">
        <v>514</v>
      </c>
      <c r="B15" s="11" t="s">
        <v>21</v>
      </c>
      <c r="C15" s="89">
        <f>SUM(C16)</f>
        <v>701.26</v>
      </c>
      <c r="D15" s="89">
        <f t="shared" ref="D15:F15" si="1">SUM(D16)</f>
        <v>500.9</v>
      </c>
      <c r="E15" s="89">
        <f t="shared" si="1"/>
        <v>0</v>
      </c>
      <c r="F15" s="89">
        <f t="shared" si="1"/>
        <v>1202.1599999999999</v>
      </c>
    </row>
    <row r="16" spans="1:6" x14ac:dyDescent="0.2">
      <c r="A16" s="17">
        <v>51401</v>
      </c>
      <c r="B16" s="20" t="s">
        <v>22</v>
      </c>
      <c r="C16" s="90">
        <v>701.26</v>
      </c>
      <c r="D16" s="90">
        <v>500.9</v>
      </c>
      <c r="E16" s="90"/>
      <c r="F16" s="90">
        <f>SUM(C16:E16)</f>
        <v>1202.1599999999999</v>
      </c>
    </row>
    <row r="17" spans="1:7" x14ac:dyDescent="0.2">
      <c r="A17" s="12">
        <v>515</v>
      </c>
      <c r="B17" s="19" t="s">
        <v>23</v>
      </c>
      <c r="C17" s="89">
        <f>SUM(C18:C18)</f>
        <v>608.38</v>
      </c>
      <c r="D17" s="89">
        <f>SUM(D18:D18)</f>
        <v>434.56</v>
      </c>
      <c r="E17" s="89">
        <f>SUM(E18:E18)</f>
        <v>0</v>
      </c>
      <c r="F17" s="89">
        <f>SUM(F18:F18)</f>
        <v>1042.9349999999999</v>
      </c>
    </row>
    <row r="18" spans="1:7" x14ac:dyDescent="0.2">
      <c r="A18" s="17">
        <v>51501</v>
      </c>
      <c r="B18" s="20" t="s">
        <v>22</v>
      </c>
      <c r="C18" s="90">
        <v>608.38</v>
      </c>
      <c r="D18" s="90">
        <v>434.56</v>
      </c>
      <c r="E18" s="90"/>
      <c r="F18" s="90">
        <f>[1]UACI!$L$16</f>
        <v>1042.9349999999999</v>
      </c>
    </row>
    <row r="19" spans="1:7" x14ac:dyDescent="0.2">
      <c r="A19" s="12">
        <v>54</v>
      </c>
      <c r="B19" s="19" t="s">
        <v>26</v>
      </c>
      <c r="C19" s="33">
        <f>SUM(C20+C25)</f>
        <v>2437.6999999999998</v>
      </c>
      <c r="D19" s="33">
        <f t="shared" ref="D19:F19" si="2">SUM(D20+D25)</f>
        <v>1000</v>
      </c>
      <c r="E19" s="33">
        <f t="shared" si="2"/>
        <v>0</v>
      </c>
      <c r="F19" s="33">
        <f t="shared" si="2"/>
        <v>3437.7</v>
      </c>
    </row>
    <row r="20" spans="1:7" x14ac:dyDescent="0.2">
      <c r="A20" s="12">
        <v>541</v>
      </c>
      <c r="B20" s="19" t="s">
        <v>107</v>
      </c>
      <c r="C20" s="33">
        <f>SUM(C21:C24)</f>
        <v>1287.6999999999998</v>
      </c>
      <c r="D20" s="33">
        <f>SUM(D21:D24)</f>
        <v>0</v>
      </c>
      <c r="E20" s="33">
        <f>SUM(E21:E24)</f>
        <v>0</v>
      </c>
      <c r="F20" s="33">
        <f>SUM(F21:F24)</f>
        <v>1287.6999999999998</v>
      </c>
      <c r="G20" s="21"/>
    </row>
    <row r="21" spans="1:7" x14ac:dyDescent="0.2">
      <c r="A21" s="17">
        <v>54105</v>
      </c>
      <c r="B21" s="20" t="s">
        <v>30</v>
      </c>
      <c r="C21" s="34">
        <v>769.8</v>
      </c>
      <c r="D21" s="34"/>
      <c r="E21" s="34"/>
      <c r="F21" s="34">
        <f t="shared" ref="F21:F29" si="3">SUM(C21:E21)</f>
        <v>769.8</v>
      </c>
      <c r="G21" s="22"/>
    </row>
    <row r="22" spans="1:7" x14ac:dyDescent="0.2">
      <c r="A22" s="17">
        <v>54114</v>
      </c>
      <c r="B22" s="20" t="s">
        <v>34</v>
      </c>
      <c r="C22" s="34">
        <v>179.9</v>
      </c>
      <c r="D22" s="34"/>
      <c r="E22" s="34"/>
      <c r="F22" s="34">
        <f t="shared" si="3"/>
        <v>179.9</v>
      </c>
      <c r="G22" s="22"/>
    </row>
    <row r="23" spans="1:7" x14ac:dyDescent="0.2">
      <c r="A23" s="17">
        <v>54115</v>
      </c>
      <c r="B23" s="20" t="s">
        <v>35</v>
      </c>
      <c r="C23" s="34">
        <v>169</v>
      </c>
      <c r="D23" s="34"/>
      <c r="E23" s="34"/>
      <c r="F23" s="34">
        <f t="shared" si="3"/>
        <v>169</v>
      </c>
      <c r="G23" s="22"/>
    </row>
    <row r="24" spans="1:7" x14ac:dyDescent="0.2">
      <c r="A24" s="17">
        <v>54199</v>
      </c>
      <c r="B24" s="20" t="s">
        <v>36</v>
      </c>
      <c r="C24" s="34">
        <v>169</v>
      </c>
      <c r="D24" s="34"/>
      <c r="E24" s="34"/>
      <c r="F24" s="34">
        <f t="shared" si="3"/>
        <v>169</v>
      </c>
      <c r="G24" s="22"/>
    </row>
    <row r="25" spans="1:7" x14ac:dyDescent="0.2">
      <c r="A25" s="12">
        <v>543</v>
      </c>
      <c r="B25" s="19" t="s">
        <v>108</v>
      </c>
      <c r="C25" s="33">
        <f>SUM(C26:C29)</f>
        <v>1150</v>
      </c>
      <c r="D25" s="33">
        <f>SUM(D26:D29)</f>
        <v>1000</v>
      </c>
      <c r="E25" s="33">
        <f>SUM(E26:E29)</f>
        <v>0</v>
      </c>
      <c r="F25" s="33">
        <f>SUM(F26:F29)</f>
        <v>2150</v>
      </c>
      <c r="G25" s="21"/>
    </row>
    <row r="26" spans="1:7" x14ac:dyDescent="0.2">
      <c r="A26" s="17">
        <v>54301</v>
      </c>
      <c r="B26" s="20" t="s">
        <v>41</v>
      </c>
      <c r="C26" s="34">
        <v>100</v>
      </c>
      <c r="D26" s="34"/>
      <c r="E26" s="34"/>
      <c r="F26" s="34">
        <f t="shared" si="3"/>
        <v>100</v>
      </c>
      <c r="G26" s="22"/>
    </row>
    <row r="27" spans="1:7" x14ac:dyDescent="0.2">
      <c r="A27" s="17">
        <v>54305</v>
      </c>
      <c r="B27" s="20" t="s">
        <v>43</v>
      </c>
      <c r="C27" s="34"/>
      <c r="D27" s="34">
        <v>1000</v>
      </c>
      <c r="E27" s="34"/>
      <c r="F27" s="34">
        <f t="shared" si="3"/>
        <v>1000</v>
      </c>
      <c r="G27" s="22"/>
    </row>
    <row r="28" spans="1:7" x14ac:dyDescent="0.2">
      <c r="A28" s="17">
        <v>54313</v>
      </c>
      <c r="B28" s="20" t="s">
        <v>77</v>
      </c>
      <c r="C28" s="34">
        <v>1000</v>
      </c>
      <c r="D28" s="34"/>
      <c r="E28" s="34"/>
      <c r="F28" s="34">
        <f t="shared" si="3"/>
        <v>1000</v>
      </c>
      <c r="G28" s="22"/>
    </row>
    <row r="29" spans="1:7" x14ac:dyDescent="0.2">
      <c r="A29" s="17">
        <v>54399</v>
      </c>
      <c r="B29" s="20" t="s">
        <v>47</v>
      </c>
      <c r="C29" s="34">
        <v>50</v>
      </c>
      <c r="D29" s="34"/>
      <c r="E29" s="34"/>
      <c r="F29" s="34">
        <f t="shared" si="3"/>
        <v>50</v>
      </c>
      <c r="G29" s="22"/>
    </row>
    <row r="30" spans="1:7" x14ac:dyDescent="0.2">
      <c r="A30" s="12">
        <v>55</v>
      </c>
      <c r="B30" s="19" t="s">
        <v>52</v>
      </c>
      <c r="C30" s="33">
        <f>SUM(C31)</f>
        <v>165</v>
      </c>
      <c r="D30" s="33">
        <f t="shared" ref="D30:F30" si="4">SUM(D31)</f>
        <v>0</v>
      </c>
      <c r="E30" s="33">
        <f t="shared" si="4"/>
        <v>0</v>
      </c>
      <c r="F30" s="33">
        <f t="shared" si="4"/>
        <v>165</v>
      </c>
      <c r="G30" s="22"/>
    </row>
    <row r="31" spans="1:7" x14ac:dyDescent="0.2">
      <c r="A31" s="12">
        <v>556</v>
      </c>
      <c r="B31" s="19" t="s">
        <v>111</v>
      </c>
      <c r="C31" s="33">
        <f>SUM(C32:C32)</f>
        <v>165</v>
      </c>
      <c r="D31" s="33">
        <f>SUM(D32:D32)</f>
        <v>0</v>
      </c>
      <c r="E31" s="33">
        <f>SUM(E32:E32)</f>
        <v>0</v>
      </c>
      <c r="F31" s="33">
        <f>SUM(F32:F32)</f>
        <v>165</v>
      </c>
      <c r="G31" s="22"/>
    </row>
    <row r="32" spans="1:7" x14ac:dyDescent="0.2">
      <c r="A32" s="17">
        <v>55601</v>
      </c>
      <c r="B32" s="20" t="s">
        <v>53</v>
      </c>
      <c r="C32" s="34">
        <v>165</v>
      </c>
      <c r="D32" s="34"/>
      <c r="E32" s="34"/>
      <c r="F32" s="34">
        <f t="shared" ref="F32" si="5">SUM(C32:E32)</f>
        <v>165</v>
      </c>
      <c r="G32" s="22"/>
    </row>
    <row r="33" spans="1:8" x14ac:dyDescent="0.2">
      <c r="A33" s="12">
        <v>61</v>
      </c>
      <c r="B33" s="19" t="s">
        <v>58</v>
      </c>
      <c r="C33" s="33">
        <f>SUM(C34)</f>
        <v>620</v>
      </c>
      <c r="D33" s="33">
        <f t="shared" ref="D33:F33" si="6">SUM(D34)</f>
        <v>160</v>
      </c>
      <c r="E33" s="33">
        <f t="shared" si="6"/>
        <v>0</v>
      </c>
      <c r="F33" s="33">
        <f t="shared" si="6"/>
        <v>780</v>
      </c>
      <c r="G33" s="22"/>
    </row>
    <row r="34" spans="1:8" x14ac:dyDescent="0.2">
      <c r="A34" s="12">
        <v>611</v>
      </c>
      <c r="B34" s="19" t="s">
        <v>116</v>
      </c>
      <c r="C34" s="33">
        <f>SUM(C35:C36)</f>
        <v>620</v>
      </c>
      <c r="D34" s="33">
        <f>SUM(D35:D36)</f>
        <v>160</v>
      </c>
      <c r="E34" s="33">
        <f>SUM(E35:E36)</f>
        <v>0</v>
      </c>
      <c r="F34" s="33">
        <f>SUM(F35:F36)</f>
        <v>780</v>
      </c>
      <c r="G34" s="22"/>
    </row>
    <row r="35" spans="1:8" x14ac:dyDescent="0.2">
      <c r="A35" s="17">
        <v>61101</v>
      </c>
      <c r="B35" s="20" t="s">
        <v>60</v>
      </c>
      <c r="C35" s="34">
        <v>270</v>
      </c>
      <c r="D35" s="34">
        <v>160</v>
      </c>
      <c r="E35" s="34"/>
      <c r="F35" s="34">
        <f t="shared" ref="F35:F36" si="7">SUM(C35:E35)</f>
        <v>430</v>
      </c>
      <c r="G35" s="22"/>
    </row>
    <row r="36" spans="1:8" x14ac:dyDescent="0.2">
      <c r="A36" s="17">
        <v>61104</v>
      </c>
      <c r="B36" s="20" t="s">
        <v>62</v>
      </c>
      <c r="C36" s="34">
        <v>350</v>
      </c>
      <c r="D36" s="34"/>
      <c r="E36" s="34"/>
      <c r="F36" s="34">
        <f t="shared" si="7"/>
        <v>350</v>
      </c>
      <c r="G36" s="22"/>
    </row>
    <row r="37" spans="1:8" x14ac:dyDescent="0.2">
      <c r="A37" s="17"/>
      <c r="B37" s="19" t="s">
        <v>68</v>
      </c>
      <c r="C37" s="33">
        <f>SUM(C11+C19+C30+C33)</f>
        <v>15859.89</v>
      </c>
      <c r="D37" s="33">
        <f t="shared" ref="D37:F37" si="8">SUM(D11+D19+D30+D33)</f>
        <v>7245.46</v>
      </c>
      <c r="E37" s="33">
        <f t="shared" si="8"/>
        <v>0</v>
      </c>
      <c r="F37" s="33">
        <f t="shared" si="8"/>
        <v>23105.345000000001</v>
      </c>
      <c r="G37" s="22"/>
    </row>
    <row r="38" spans="1:8" x14ac:dyDescent="0.2">
      <c r="A38" s="17"/>
      <c r="B38" s="20"/>
      <c r="C38" s="34"/>
      <c r="D38" s="34"/>
      <c r="E38" s="34"/>
      <c r="F38" s="34"/>
      <c r="G38" s="22"/>
    </row>
    <row r="39" spans="1:8" x14ac:dyDescent="0.2">
      <c r="A39" s="12"/>
      <c r="B39" s="19" t="s">
        <v>69</v>
      </c>
      <c r="C39" s="33">
        <f>SUM(C11+C19+C30+C33)</f>
        <v>15859.89</v>
      </c>
      <c r="D39" s="33">
        <f t="shared" ref="D39:F39" si="9">SUM(D11+D19+D30+D33)</f>
        <v>7245.46</v>
      </c>
      <c r="E39" s="33">
        <f t="shared" si="9"/>
        <v>0</v>
      </c>
      <c r="F39" s="33">
        <f t="shared" si="9"/>
        <v>23105.345000000001</v>
      </c>
      <c r="G39" s="36"/>
    </row>
    <row r="40" spans="1:8" x14ac:dyDescent="0.2">
      <c r="A40" s="12"/>
      <c r="B40" s="19" t="s">
        <v>70</v>
      </c>
      <c r="C40" s="33">
        <f>SUM(C12+C15+C17+C20+C25+C31+C34)</f>
        <v>15859.89</v>
      </c>
      <c r="D40" s="33">
        <f t="shared" ref="D40:F40" si="10">SUM(D12+D15+D17+D20+D25+D31+D34)</f>
        <v>7245.46</v>
      </c>
      <c r="E40" s="33">
        <f t="shared" si="10"/>
        <v>0</v>
      </c>
      <c r="F40" s="33">
        <f t="shared" si="10"/>
        <v>23105.345000000001</v>
      </c>
      <c r="G40" s="36"/>
    </row>
    <row r="41" spans="1:8" x14ac:dyDescent="0.2">
      <c r="A41" s="12"/>
      <c r="B41" s="19" t="s">
        <v>71</v>
      </c>
      <c r="C41" s="33">
        <f>SUM(C13+C14+C16+C18+C21+C22+C23+C24+C26+C27+C28+C29+C32+C35+C36)</f>
        <v>15859.889999999998</v>
      </c>
      <c r="D41" s="33">
        <f t="shared" ref="D41:F41" si="11">SUM(D13+D14+D16+D18+D21+D22+D23+D24+D26+D27+D28+D29+D32+D35+D36)</f>
        <v>7245.46</v>
      </c>
      <c r="E41" s="33">
        <f t="shared" si="11"/>
        <v>0</v>
      </c>
      <c r="F41" s="33">
        <f t="shared" si="11"/>
        <v>23105.345000000001</v>
      </c>
      <c r="G41" s="112"/>
      <c r="H41" s="161"/>
    </row>
    <row r="42" spans="1:8" x14ac:dyDescent="0.2">
      <c r="A42" s="24"/>
      <c r="G42" s="22"/>
    </row>
    <row r="43" spans="1:8" x14ac:dyDescent="0.2">
      <c r="G43" s="22"/>
    </row>
    <row r="44" spans="1:8" x14ac:dyDescent="0.2">
      <c r="G44" s="22"/>
    </row>
    <row r="45" spans="1:8" x14ac:dyDescent="0.2">
      <c r="G45" s="22"/>
    </row>
    <row r="46" spans="1:8" x14ac:dyDescent="0.2">
      <c r="G46" s="22"/>
    </row>
    <row r="47" spans="1:8" x14ac:dyDescent="0.2"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83" ht="15" customHeight="1" x14ac:dyDescent="0.2"/>
    <row r="1090" spans="7:7" x14ac:dyDescent="0.2">
      <c r="G1090" s="25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26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27"/>
    </row>
    <row r="1109" spans="7:7" x14ac:dyDescent="0.2">
      <c r="G1109" s="28"/>
    </row>
    <row r="1110" spans="7:7" x14ac:dyDescent="0.2">
      <c r="G1110" s="27"/>
    </row>
    <row r="1111" spans="7:7" x14ac:dyDescent="0.2">
      <c r="G1111" s="29"/>
    </row>
    <row r="1112" spans="7:7" x14ac:dyDescent="0.2">
      <c r="G1112" s="22"/>
    </row>
    <row r="1113" spans="7:7" x14ac:dyDescent="0.2">
      <c r="G1113" s="21"/>
    </row>
    <row r="1114" spans="7:7" x14ac:dyDescent="0.2">
      <c r="G1114" s="22"/>
    </row>
    <row r="1115" spans="7:7" x14ac:dyDescent="0.2">
      <c r="G1115" s="22"/>
    </row>
    <row r="1116" spans="7:7" x14ac:dyDescent="0.2">
      <c r="G1116" s="22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2464" spans="8:102" ht="11.1" customHeight="1" x14ac:dyDescent="0.2">
      <c r="H2464" s="25"/>
      <c r="I2464" s="25"/>
      <c r="J2464" s="25"/>
      <c r="K2464" s="25"/>
      <c r="L2464" s="25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  <c r="X2464" s="25"/>
      <c r="Y2464" s="25"/>
      <c r="Z2464" s="25"/>
      <c r="AA2464" s="25"/>
      <c r="AB2464" s="25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/>
      <c r="AQ2464" s="25"/>
      <c r="AR2464" s="25"/>
      <c r="AS2464" s="25"/>
      <c r="AT2464" s="25"/>
      <c r="AU2464" s="25"/>
      <c r="AV2464" s="25"/>
      <c r="AW2464" s="25"/>
      <c r="AX2464" s="25"/>
      <c r="AZ2464" s="25"/>
      <c r="BA2464" s="25"/>
      <c r="BB2464" s="25"/>
      <c r="BC2464" s="25"/>
      <c r="BD2464" s="25"/>
      <c r="BE2464" s="25"/>
      <c r="BG2464" s="25"/>
      <c r="BH2464" s="25"/>
      <c r="BI2464" s="25"/>
      <c r="BJ2464" s="25"/>
      <c r="BK2464" s="25"/>
      <c r="BL2464" s="25"/>
      <c r="BN2464" s="25"/>
      <c r="BO2464" s="25"/>
      <c r="BP2464" s="25"/>
      <c r="BQ2464" s="25"/>
      <c r="BR2464" s="25"/>
      <c r="BS2464" s="25"/>
      <c r="BU2464" s="25"/>
      <c r="BV2464" s="25"/>
      <c r="BW2464" s="25"/>
      <c r="BX2464" s="25"/>
      <c r="BY2464" s="25"/>
      <c r="BZ2464" s="25"/>
      <c r="CB2464" s="25"/>
      <c r="CC2464" s="25"/>
      <c r="CD2464" s="25"/>
      <c r="CE2464" s="25"/>
      <c r="CF2464" s="25"/>
      <c r="CG2464" s="25"/>
      <c r="CI2464" s="25"/>
      <c r="CJ2464" s="25"/>
      <c r="CK2464" s="25"/>
      <c r="CL2464" s="25"/>
      <c r="CM2464" s="25"/>
      <c r="CN2464" s="25"/>
      <c r="CP2464" s="25"/>
      <c r="CQ2464" s="25"/>
      <c r="CR2464" s="25"/>
      <c r="CS2464" s="25"/>
      <c r="CT2464" s="25"/>
      <c r="CU2464" s="25"/>
      <c r="CW2464" s="25"/>
      <c r="CX2464" s="25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K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C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S2465" s="1"/>
      <c r="CT2465" s="1"/>
      <c r="CU2465" s="1"/>
      <c r="CW2465" s="1"/>
      <c r="CX2465" s="1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O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J2482" s="1"/>
      <c r="BL2482" s="1"/>
      <c r="BO2482" s="1"/>
      <c r="BP2482" s="1"/>
      <c r="BQ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Z2483" s="1"/>
      <c r="BA2483" s="1"/>
      <c r="BH2483" s="1"/>
      <c r="BO2483" s="1"/>
      <c r="BP2483" s="1"/>
      <c r="CD2483" s="1"/>
      <c r="CE2483" s="1"/>
      <c r="CF2483" s="1"/>
      <c r="CW2483" s="1"/>
      <c r="CX2483" s="1"/>
    </row>
    <row r="2484" spans="8:128" x14ac:dyDescent="0.2">
      <c r="AG2484" s="1"/>
      <c r="AK2484" s="1"/>
      <c r="AM2484" s="1"/>
      <c r="AP2484" s="1"/>
      <c r="AZ2484" s="1"/>
      <c r="BA2484" s="1"/>
      <c r="BO2484" s="1"/>
      <c r="BP2484" s="1"/>
      <c r="CD2484" s="1"/>
      <c r="CE2484" s="1"/>
      <c r="CF2484" s="1"/>
      <c r="CW2484" s="1"/>
    </row>
    <row r="2485" spans="8:128" x14ac:dyDescent="0.2"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29"/>
      <c r="Z2485" s="29"/>
      <c r="AA2485" s="29"/>
      <c r="AB2485" s="29"/>
      <c r="AC2485" s="29"/>
      <c r="AD2485" s="29"/>
      <c r="AE2485" s="29"/>
      <c r="AF2485" s="29"/>
      <c r="AG2485" s="29"/>
      <c r="AH2485" s="29"/>
      <c r="AI2485" s="29"/>
      <c r="AJ2485" s="29"/>
      <c r="AK2485" s="29"/>
      <c r="AL2485" s="29"/>
      <c r="AM2485" s="29"/>
      <c r="AN2485" s="29"/>
      <c r="AO2485" s="29"/>
      <c r="AP2485" s="29"/>
      <c r="AQ2485" s="29"/>
      <c r="AR2485" s="29"/>
      <c r="AS2485" s="29"/>
      <c r="AT2485" s="29"/>
      <c r="AU2485" s="29"/>
      <c r="AV2485" s="29"/>
      <c r="AW2485" s="29"/>
      <c r="AX2485" s="29"/>
      <c r="AY2485" s="29"/>
      <c r="AZ2485" s="29"/>
      <c r="BA2485" s="29"/>
      <c r="BB2485" s="29"/>
      <c r="BC2485" s="29"/>
      <c r="BD2485" s="29"/>
      <c r="BE2485" s="29"/>
      <c r="BF2485" s="29"/>
      <c r="BG2485" s="29"/>
      <c r="BH2485" s="29"/>
      <c r="BI2485" s="29"/>
      <c r="BJ2485" s="29"/>
      <c r="BK2485" s="29"/>
      <c r="BL2485" s="29"/>
      <c r="BM2485" s="29"/>
      <c r="BN2485" s="29"/>
      <c r="BO2485" s="29"/>
      <c r="BP2485" s="29"/>
      <c r="BQ2485" s="29"/>
      <c r="BR2485" s="29"/>
      <c r="BS2485" s="29"/>
      <c r="BT2485" s="29"/>
      <c r="BU2485" s="29"/>
      <c r="BV2485" s="29"/>
      <c r="BW2485" s="29"/>
      <c r="BX2485" s="29"/>
      <c r="BY2485" s="29"/>
      <c r="BZ2485" s="29"/>
      <c r="CA2485" s="29"/>
      <c r="CB2485" s="29"/>
      <c r="CC2485" s="29"/>
      <c r="CD2485" s="29"/>
      <c r="CE2485" s="29"/>
      <c r="CF2485" s="29"/>
      <c r="CG2485" s="29"/>
      <c r="CH2485" s="29"/>
      <c r="CI2485" s="29"/>
      <c r="CJ2485" s="29"/>
      <c r="CK2485" s="29"/>
      <c r="CL2485" s="29"/>
      <c r="CM2485" s="29"/>
      <c r="CN2485" s="29"/>
      <c r="CO2485" s="29"/>
      <c r="CP2485" s="29"/>
      <c r="CQ2485" s="29"/>
      <c r="CR2485" s="29"/>
      <c r="CS2485" s="29"/>
      <c r="CT2485" s="29"/>
      <c r="CU2485" s="29"/>
      <c r="CV2485" s="29"/>
      <c r="CW2485" s="29"/>
      <c r="CX2485" s="29"/>
      <c r="CY2485" s="29">
        <f t="shared" ref="CY2485:DG2485" si="12">SUM(CY2465:CY2484)</f>
        <v>0</v>
      </c>
      <c r="CZ2485" s="29">
        <f t="shared" si="12"/>
        <v>0</v>
      </c>
      <c r="DA2485" s="29">
        <f t="shared" si="12"/>
        <v>0</v>
      </c>
      <c r="DB2485" s="29">
        <f t="shared" si="12"/>
        <v>0</v>
      </c>
      <c r="DC2485" s="29">
        <f t="shared" si="12"/>
        <v>0</v>
      </c>
      <c r="DD2485" s="29">
        <f t="shared" si="12"/>
        <v>0</v>
      </c>
      <c r="DE2485" s="29">
        <f t="shared" si="12"/>
        <v>0</v>
      </c>
      <c r="DF2485" s="29">
        <f t="shared" si="12"/>
        <v>0</v>
      </c>
      <c r="DG2485" s="29">
        <f t="shared" si="12"/>
        <v>0</v>
      </c>
      <c r="DH2485" s="29"/>
      <c r="DI2485" s="29"/>
      <c r="DJ2485" s="29"/>
      <c r="DK2485" s="29"/>
      <c r="DL2485" s="29"/>
      <c r="DM2485" s="29"/>
      <c r="DN2485" s="29"/>
      <c r="DO2485" s="29"/>
      <c r="DP2485" s="29"/>
      <c r="DQ2485" s="29"/>
      <c r="DR2485" s="29"/>
      <c r="DS2485" s="29"/>
      <c r="DT2485" s="29"/>
      <c r="DU2485" s="29"/>
      <c r="DV2485" s="29"/>
      <c r="DW2485" s="29"/>
      <c r="DX2485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6"/>
  <sheetViews>
    <sheetView showGridLines="0" zoomScale="130" zoomScaleNormal="130" workbookViewId="0">
      <selection activeCell="D30" sqref="D30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81</v>
      </c>
      <c r="B5" s="190"/>
      <c r="C5" s="190"/>
      <c r="D5" s="190"/>
      <c r="E5" s="190"/>
      <c r="F5" s="190"/>
    </row>
    <row r="6" spans="1:7" x14ac:dyDescent="0.2">
      <c r="A6" s="190" t="s">
        <v>72</v>
      </c>
      <c r="B6" s="190"/>
      <c r="C6" s="190"/>
      <c r="D6" s="190"/>
      <c r="E6" s="190"/>
      <c r="F6" s="190"/>
    </row>
    <row r="7" spans="1:7" x14ac:dyDescent="0.2">
      <c r="A7" s="124" t="s">
        <v>130</v>
      </c>
      <c r="B7" s="124"/>
      <c r="C7" s="124"/>
      <c r="D7" s="124"/>
      <c r="E7" s="124"/>
      <c r="F7" s="124"/>
    </row>
    <row r="8" spans="1:7" ht="13.5" thickBot="1" x14ac:dyDescent="0.25">
      <c r="A8" s="3"/>
      <c r="B8" s="3"/>
      <c r="C8" s="3"/>
      <c r="D8" s="96"/>
      <c r="E8" s="3"/>
      <c r="F8" s="3"/>
    </row>
    <row r="9" spans="1:7" x14ac:dyDescent="0.2">
      <c r="A9" s="183" t="s">
        <v>8</v>
      </c>
      <c r="B9" s="185" t="s">
        <v>9</v>
      </c>
      <c r="C9" s="4" t="s">
        <v>10</v>
      </c>
      <c r="D9" s="86" t="s">
        <v>11</v>
      </c>
      <c r="E9" s="6" t="s">
        <v>12</v>
      </c>
      <c r="F9" s="185" t="s">
        <v>0</v>
      </c>
      <c r="G9" s="131"/>
    </row>
    <row r="10" spans="1:7" ht="13.5" thickBot="1" x14ac:dyDescent="0.25">
      <c r="A10" s="184"/>
      <c r="B10" s="186"/>
      <c r="C10" s="7" t="s">
        <v>13</v>
      </c>
      <c r="D10" s="87" t="s">
        <v>14</v>
      </c>
      <c r="E10" s="9" t="s">
        <v>15</v>
      </c>
      <c r="F10" s="188"/>
      <c r="G10" s="22"/>
    </row>
    <row r="11" spans="1:7" x14ac:dyDescent="0.2">
      <c r="A11" s="10">
        <v>51</v>
      </c>
      <c r="B11" s="11" t="s">
        <v>16</v>
      </c>
      <c r="C11" s="99">
        <f>SUM(C12+C15+C17)</f>
        <v>10874.8</v>
      </c>
      <c r="D11" s="99">
        <f>SUM(D12+D15+D17)</f>
        <v>5183.75</v>
      </c>
      <c r="E11" s="99">
        <f>SUM(E12+E15+E17)</f>
        <v>0</v>
      </c>
      <c r="F11" s="99">
        <f>SUM(F12+F15+F17)</f>
        <v>16058.55</v>
      </c>
      <c r="G11" s="22"/>
    </row>
    <row r="12" spans="1:7" x14ac:dyDescent="0.2">
      <c r="A12" s="12">
        <v>511</v>
      </c>
      <c r="B12" s="13" t="s">
        <v>106</v>
      </c>
      <c r="C12" s="89">
        <f>SUM(C13:C14)</f>
        <v>9777.5499999999993</v>
      </c>
      <c r="D12" s="89">
        <f>SUM(D13:D14)</f>
        <v>4400</v>
      </c>
      <c r="E12" s="89">
        <f>SUM(E13:E14)</f>
        <v>0</v>
      </c>
      <c r="F12" s="89">
        <f>SUM(F13:F14)</f>
        <v>14177.55</v>
      </c>
      <c r="G12" s="22"/>
    </row>
    <row r="13" spans="1:7" x14ac:dyDescent="0.2">
      <c r="A13" s="14">
        <v>51101</v>
      </c>
      <c r="B13" s="164" t="s">
        <v>17</v>
      </c>
      <c r="C13" s="90">
        <v>8800</v>
      </c>
      <c r="D13" s="90">
        <v>4400</v>
      </c>
      <c r="E13" s="90"/>
      <c r="F13" s="90">
        <f>'[1]RR HH'!$G$15</f>
        <v>13200</v>
      </c>
      <c r="G13" s="22"/>
    </row>
    <row r="14" spans="1:7" x14ac:dyDescent="0.2">
      <c r="A14" s="14">
        <v>51103</v>
      </c>
      <c r="B14" s="118" t="s">
        <v>18</v>
      </c>
      <c r="C14" s="90">
        <f>'[1]RR HH'!$H$15</f>
        <v>977.55</v>
      </c>
      <c r="D14" s="90"/>
      <c r="E14" s="90"/>
      <c r="F14" s="90">
        <f t="shared" ref="F14" si="0">SUM(C14:E14)</f>
        <v>977.55</v>
      </c>
      <c r="G14" s="22"/>
    </row>
    <row r="15" spans="1:7" x14ac:dyDescent="0.2">
      <c r="A15" s="12">
        <v>514</v>
      </c>
      <c r="B15" s="11" t="s">
        <v>21</v>
      </c>
      <c r="C15" s="89">
        <f>SUM(C16)</f>
        <v>577.5</v>
      </c>
      <c r="D15" s="89">
        <f t="shared" ref="D15:F15" si="1">SUM(D16)</f>
        <v>412.5</v>
      </c>
      <c r="E15" s="89">
        <f t="shared" si="1"/>
        <v>0</v>
      </c>
      <c r="F15" s="89">
        <f t="shared" si="1"/>
        <v>990</v>
      </c>
      <c r="G15" s="22"/>
    </row>
    <row r="16" spans="1:7" x14ac:dyDescent="0.2">
      <c r="A16" s="17">
        <v>51401</v>
      </c>
      <c r="B16" s="20" t="s">
        <v>22</v>
      </c>
      <c r="C16" s="90">
        <v>577.5</v>
      </c>
      <c r="D16" s="90">
        <v>412.5</v>
      </c>
      <c r="E16" s="90"/>
      <c r="F16" s="90">
        <f>'[1]RR HH'!$J$15</f>
        <v>990</v>
      </c>
      <c r="G16" s="22"/>
    </row>
    <row r="17" spans="1:7" x14ac:dyDescent="0.2">
      <c r="A17" s="12">
        <v>515</v>
      </c>
      <c r="B17" s="19" t="s">
        <v>23</v>
      </c>
      <c r="C17" s="89">
        <f>SUM(C18:C18)</f>
        <v>519.75</v>
      </c>
      <c r="D17" s="89">
        <f>SUM(D18:D18)</f>
        <v>371.25</v>
      </c>
      <c r="E17" s="89">
        <f>SUM(E18:E18)</f>
        <v>0</v>
      </c>
      <c r="F17" s="89">
        <f>SUM(F18:F18)</f>
        <v>891</v>
      </c>
      <c r="G17" s="22"/>
    </row>
    <row r="18" spans="1:7" x14ac:dyDescent="0.2">
      <c r="A18" s="17">
        <v>51501</v>
      </c>
      <c r="B18" s="20" t="s">
        <v>22</v>
      </c>
      <c r="C18" s="90">
        <v>519.75</v>
      </c>
      <c r="D18" s="90">
        <v>371.25</v>
      </c>
      <c r="E18" s="90"/>
      <c r="F18" s="90">
        <f>'[1]RR HH'!$L$15</f>
        <v>891</v>
      </c>
      <c r="G18" s="22"/>
    </row>
    <row r="19" spans="1:7" x14ac:dyDescent="0.2">
      <c r="A19" s="12">
        <v>54</v>
      </c>
      <c r="B19" s="19" t="s">
        <v>26</v>
      </c>
      <c r="C19" s="89">
        <f>SUM(C20+C30+C36+C38)</f>
        <v>40031.300000000003</v>
      </c>
      <c r="D19" s="89">
        <f t="shared" ref="D19:F19" si="2">SUM(D20+D30+D36+D38)</f>
        <v>100</v>
      </c>
      <c r="E19" s="89">
        <f t="shared" si="2"/>
        <v>0</v>
      </c>
      <c r="F19" s="89">
        <f t="shared" si="2"/>
        <v>40131.300000000003</v>
      </c>
      <c r="G19" s="22"/>
    </row>
    <row r="20" spans="1:7" x14ac:dyDescent="0.2">
      <c r="A20" s="12">
        <v>541</v>
      </c>
      <c r="B20" s="19" t="s">
        <v>107</v>
      </c>
      <c r="C20" s="33">
        <f>SUM(C21:C29)</f>
        <v>30389.3</v>
      </c>
      <c r="D20" s="33">
        <f>SUM(D21:D29)</f>
        <v>0</v>
      </c>
      <c r="E20" s="33">
        <f>SUM(E21:E29)</f>
        <v>0</v>
      </c>
      <c r="F20" s="33">
        <f>SUM(F21:F29)</f>
        <v>30389.3</v>
      </c>
      <c r="G20" s="21"/>
    </row>
    <row r="21" spans="1:7" x14ac:dyDescent="0.2">
      <c r="A21" s="17">
        <v>54105</v>
      </c>
      <c r="B21" s="20" t="s">
        <v>30</v>
      </c>
      <c r="C21" s="34">
        <v>42.25</v>
      </c>
      <c r="D21" s="34"/>
      <c r="E21" s="34"/>
      <c r="F21" s="34">
        <f t="shared" ref="F21:F37" si="3">SUM(C21:E21)</f>
        <v>42.25</v>
      </c>
      <c r="G21" s="22"/>
    </row>
    <row r="22" spans="1:7" x14ac:dyDescent="0.2">
      <c r="A22" s="17">
        <v>54107</v>
      </c>
      <c r="B22" s="20" t="s">
        <v>87</v>
      </c>
      <c r="C22" s="90">
        <v>24825</v>
      </c>
      <c r="D22" s="34"/>
      <c r="E22" s="34"/>
      <c r="F22" s="34">
        <f t="shared" si="3"/>
        <v>24825</v>
      </c>
      <c r="G22" s="132"/>
    </row>
    <row r="23" spans="1:7" x14ac:dyDescent="0.2">
      <c r="A23" s="17">
        <v>54110</v>
      </c>
      <c r="B23" s="20" t="s">
        <v>33</v>
      </c>
      <c r="C23" s="34">
        <v>672</v>
      </c>
      <c r="D23" s="34"/>
      <c r="E23" s="34"/>
      <c r="F23" s="34">
        <f t="shared" si="3"/>
        <v>672</v>
      </c>
      <c r="G23" s="132"/>
    </row>
    <row r="24" spans="1:7" x14ac:dyDescent="0.2">
      <c r="A24" s="17">
        <v>54112</v>
      </c>
      <c r="B24" s="20" t="s">
        <v>144</v>
      </c>
      <c r="C24" s="34">
        <v>471</v>
      </c>
      <c r="D24" s="34"/>
      <c r="E24" s="34"/>
      <c r="F24" s="34">
        <f t="shared" si="3"/>
        <v>471</v>
      </c>
      <c r="G24" s="107"/>
    </row>
    <row r="25" spans="1:7" x14ac:dyDescent="0.2">
      <c r="A25" s="17">
        <v>54114</v>
      </c>
      <c r="B25" s="20" t="s">
        <v>34</v>
      </c>
      <c r="C25" s="34">
        <v>26.6</v>
      </c>
      <c r="D25" s="34"/>
      <c r="E25" s="34"/>
      <c r="F25" s="34">
        <f t="shared" si="3"/>
        <v>26.6</v>
      </c>
      <c r="G25" s="22"/>
    </row>
    <row r="26" spans="1:7" x14ac:dyDescent="0.2">
      <c r="A26" s="17">
        <v>54115</v>
      </c>
      <c r="B26" s="20" t="s">
        <v>35</v>
      </c>
      <c r="C26" s="34">
        <v>11</v>
      </c>
      <c r="D26" s="34"/>
      <c r="E26" s="34"/>
      <c r="F26" s="34">
        <f t="shared" si="3"/>
        <v>11</v>
      </c>
      <c r="G26" s="22"/>
    </row>
    <row r="27" spans="1:7" x14ac:dyDescent="0.2">
      <c r="A27" s="17">
        <v>54118</v>
      </c>
      <c r="B27" s="20" t="s">
        <v>156</v>
      </c>
      <c r="C27" s="90">
        <v>3521.45</v>
      </c>
      <c r="D27" s="34"/>
      <c r="E27" s="34"/>
      <c r="F27" s="34">
        <f t="shared" si="3"/>
        <v>3521.45</v>
      </c>
      <c r="G27" s="132"/>
    </row>
    <row r="28" spans="1:7" x14ac:dyDescent="0.2">
      <c r="A28" s="17">
        <v>54119</v>
      </c>
      <c r="B28" s="20" t="s">
        <v>157</v>
      </c>
      <c r="C28" s="34">
        <v>714</v>
      </c>
      <c r="D28" s="34"/>
      <c r="E28" s="34"/>
      <c r="F28" s="34">
        <f t="shared" si="3"/>
        <v>714</v>
      </c>
      <c r="G28" s="132"/>
    </row>
    <row r="29" spans="1:7" x14ac:dyDescent="0.2">
      <c r="A29" s="17">
        <v>54199</v>
      </c>
      <c r="B29" s="20" t="s">
        <v>36</v>
      </c>
      <c r="C29" s="34">
        <v>106</v>
      </c>
      <c r="D29" s="34"/>
      <c r="E29" s="34"/>
      <c r="F29" s="34">
        <f t="shared" si="3"/>
        <v>106</v>
      </c>
      <c r="G29" s="132"/>
    </row>
    <row r="30" spans="1:7" x14ac:dyDescent="0.2">
      <c r="A30" s="12">
        <v>543</v>
      </c>
      <c r="B30" s="19" t="s">
        <v>108</v>
      </c>
      <c r="C30" s="33">
        <f>SUM(C31:C35)</f>
        <v>9342</v>
      </c>
      <c r="D30" s="33">
        <f>SUM(D31:D35)</f>
        <v>0</v>
      </c>
      <c r="E30" s="33">
        <f>SUM(E31:E35)</f>
        <v>0</v>
      </c>
      <c r="F30" s="33">
        <f>SUM(F31:F35)</f>
        <v>9342</v>
      </c>
      <c r="G30" s="110"/>
    </row>
    <row r="31" spans="1:7" x14ac:dyDescent="0.2">
      <c r="A31" s="17">
        <v>54301</v>
      </c>
      <c r="B31" s="20" t="s">
        <v>41</v>
      </c>
      <c r="C31" s="34">
        <v>1362</v>
      </c>
      <c r="D31" s="34"/>
      <c r="E31" s="34"/>
      <c r="F31" s="34">
        <f t="shared" si="3"/>
        <v>1362</v>
      </c>
      <c r="G31" s="132"/>
    </row>
    <row r="32" spans="1:7" x14ac:dyDescent="0.2">
      <c r="A32" s="17">
        <v>54303</v>
      </c>
      <c r="B32" s="20" t="s">
        <v>171</v>
      </c>
      <c r="C32" s="90">
        <v>4750</v>
      </c>
      <c r="D32" s="34"/>
      <c r="E32" s="34"/>
      <c r="F32" s="34">
        <f t="shared" si="3"/>
        <v>4750</v>
      </c>
      <c r="G32" s="132"/>
    </row>
    <row r="33" spans="1:8" x14ac:dyDescent="0.2">
      <c r="A33" s="17">
        <v>54305</v>
      </c>
      <c r="B33" s="20" t="s">
        <v>43</v>
      </c>
      <c r="C33" s="90">
        <v>2050</v>
      </c>
      <c r="D33" s="34"/>
      <c r="E33" s="34"/>
      <c r="F33" s="34">
        <f t="shared" si="3"/>
        <v>2050</v>
      </c>
      <c r="G33" s="132"/>
    </row>
    <row r="34" spans="1:8" x14ac:dyDescent="0.2">
      <c r="A34" s="17">
        <v>54307</v>
      </c>
      <c r="B34" s="20" t="s">
        <v>44</v>
      </c>
      <c r="C34" s="34">
        <v>400</v>
      </c>
      <c r="D34" s="34"/>
      <c r="E34" s="34"/>
      <c r="F34" s="34">
        <f t="shared" si="3"/>
        <v>400</v>
      </c>
      <c r="G34" s="108"/>
    </row>
    <row r="35" spans="1:8" x14ac:dyDescent="0.2">
      <c r="A35" s="17">
        <v>54313</v>
      </c>
      <c r="B35" s="20" t="s">
        <v>77</v>
      </c>
      <c r="C35" s="34">
        <v>780</v>
      </c>
      <c r="D35" s="34"/>
      <c r="E35" s="34"/>
      <c r="F35" s="34">
        <f t="shared" si="3"/>
        <v>780</v>
      </c>
      <c r="G35" s="108"/>
      <c r="H35" s="22"/>
    </row>
    <row r="36" spans="1:8" x14ac:dyDescent="0.2">
      <c r="A36" s="12">
        <v>544</v>
      </c>
      <c r="B36" s="19" t="s">
        <v>109</v>
      </c>
      <c r="C36" s="33">
        <f>SUM(C37)</f>
        <v>0</v>
      </c>
      <c r="D36" s="33">
        <f t="shared" ref="D36:F36" si="4">SUM(D37)</f>
        <v>100</v>
      </c>
      <c r="E36" s="33">
        <f t="shared" si="4"/>
        <v>0</v>
      </c>
      <c r="F36" s="33">
        <f t="shared" si="4"/>
        <v>100</v>
      </c>
      <c r="G36" s="108"/>
    </row>
    <row r="37" spans="1:8" x14ac:dyDescent="0.2">
      <c r="A37" s="17">
        <v>54401</v>
      </c>
      <c r="B37" s="20" t="s">
        <v>48</v>
      </c>
      <c r="C37" s="34"/>
      <c r="D37" s="34">
        <v>100</v>
      </c>
      <c r="E37" s="34"/>
      <c r="F37" s="34">
        <f t="shared" si="3"/>
        <v>100</v>
      </c>
      <c r="G37" s="108"/>
    </row>
    <row r="38" spans="1:8" x14ac:dyDescent="0.2">
      <c r="A38" s="12">
        <v>545</v>
      </c>
      <c r="B38" s="19" t="s">
        <v>113</v>
      </c>
      <c r="C38" s="33">
        <f>SUM(C39)</f>
        <v>300</v>
      </c>
      <c r="D38" s="33">
        <f t="shared" ref="D38" si="5">SUM(D39)</f>
        <v>0</v>
      </c>
      <c r="E38" s="33">
        <f t="shared" ref="E38" si="6">SUM(E39)</f>
        <v>0</v>
      </c>
      <c r="F38" s="33">
        <f t="shared" ref="F38" si="7">SUM(F39)</f>
        <v>300</v>
      </c>
      <c r="G38" s="108"/>
    </row>
    <row r="39" spans="1:8" x14ac:dyDescent="0.2">
      <c r="A39" s="17">
        <v>54505</v>
      </c>
      <c r="B39" s="20" t="s">
        <v>88</v>
      </c>
      <c r="C39" s="34">
        <v>300</v>
      </c>
      <c r="D39" s="34"/>
      <c r="E39" s="34"/>
      <c r="F39" s="34">
        <f t="shared" ref="F39" si="8">SUM(C39:E39)</f>
        <v>300</v>
      </c>
      <c r="G39" s="108"/>
      <c r="H39" s="22"/>
    </row>
    <row r="40" spans="1:8" x14ac:dyDescent="0.2">
      <c r="A40" s="12">
        <v>55</v>
      </c>
      <c r="B40" s="19" t="s">
        <v>52</v>
      </c>
      <c r="C40" s="33">
        <f>SUM(C41)</f>
        <v>165</v>
      </c>
      <c r="D40" s="33">
        <f t="shared" ref="D40:F40" si="9">SUM(D41)</f>
        <v>0</v>
      </c>
      <c r="E40" s="33">
        <f t="shared" si="9"/>
        <v>0</v>
      </c>
      <c r="F40" s="33">
        <f t="shared" si="9"/>
        <v>165</v>
      </c>
      <c r="G40" s="108"/>
    </row>
    <row r="41" spans="1:8" x14ac:dyDescent="0.2">
      <c r="A41" s="12">
        <v>556</v>
      </c>
      <c r="B41" s="19" t="s">
        <v>111</v>
      </c>
      <c r="C41" s="33">
        <f>SUM(C42:C42)</f>
        <v>165</v>
      </c>
      <c r="D41" s="33">
        <f>SUM(D42:D42)</f>
        <v>0</v>
      </c>
      <c r="E41" s="33">
        <f>SUM(E42:E42)</f>
        <v>0</v>
      </c>
      <c r="F41" s="33">
        <f>SUM(F42:F42)</f>
        <v>165</v>
      </c>
      <c r="G41" s="114"/>
    </row>
    <row r="42" spans="1:8" x14ac:dyDescent="0.2">
      <c r="A42" s="17">
        <v>55601</v>
      </c>
      <c r="B42" s="20" t="s">
        <v>53</v>
      </c>
      <c r="C42" s="34">
        <f>55*3</f>
        <v>165</v>
      </c>
      <c r="D42" s="34"/>
      <c r="E42" s="34"/>
      <c r="F42" s="34">
        <f t="shared" ref="F42" si="10">SUM(C42:E42)</f>
        <v>165</v>
      </c>
      <c r="G42" s="114"/>
    </row>
    <row r="43" spans="1:8" x14ac:dyDescent="0.2">
      <c r="A43" s="12">
        <v>61</v>
      </c>
      <c r="B43" s="19" t="s">
        <v>58</v>
      </c>
      <c r="C43" s="33">
        <f>SUM(C44)</f>
        <v>850</v>
      </c>
      <c r="D43" s="33">
        <f t="shared" ref="D43:F43" si="11">SUM(D44)</f>
        <v>0</v>
      </c>
      <c r="E43" s="33">
        <f t="shared" si="11"/>
        <v>0</v>
      </c>
      <c r="F43" s="33">
        <f t="shared" si="11"/>
        <v>850</v>
      </c>
      <c r="G43" s="114"/>
    </row>
    <row r="44" spans="1:8" x14ac:dyDescent="0.2">
      <c r="A44" s="12">
        <v>611</v>
      </c>
      <c r="B44" s="19" t="s">
        <v>116</v>
      </c>
      <c r="C44" s="33">
        <f>SUM(C45:C47)</f>
        <v>850</v>
      </c>
      <c r="D44" s="33">
        <f>SUM(D45:D47)</f>
        <v>0</v>
      </c>
      <c r="E44" s="33">
        <f>SUM(E45:E47)</f>
        <v>0</v>
      </c>
      <c r="F44" s="33">
        <f>SUM(F45:F47)</f>
        <v>850</v>
      </c>
      <c r="G44" s="114"/>
    </row>
    <row r="45" spans="1:8" x14ac:dyDescent="0.2">
      <c r="A45" s="17">
        <v>61101</v>
      </c>
      <c r="B45" s="20" t="s">
        <v>60</v>
      </c>
      <c r="C45" s="34">
        <v>300</v>
      </c>
      <c r="D45" s="34"/>
      <c r="E45" s="34"/>
      <c r="F45" s="34">
        <f t="shared" ref="F45:F47" si="12">SUM(C45:E45)</f>
        <v>300</v>
      </c>
      <c r="G45" s="108"/>
    </row>
    <row r="46" spans="1:8" x14ac:dyDescent="0.2">
      <c r="A46" s="17">
        <v>61102</v>
      </c>
      <c r="B46" s="20" t="s">
        <v>61</v>
      </c>
      <c r="C46" s="34">
        <v>100</v>
      </c>
      <c r="D46" s="34"/>
      <c r="E46" s="34"/>
      <c r="F46" s="34">
        <f t="shared" si="12"/>
        <v>100</v>
      </c>
      <c r="G46" s="108"/>
    </row>
    <row r="47" spans="1:8" x14ac:dyDescent="0.2">
      <c r="A47" s="17">
        <v>61199</v>
      </c>
      <c r="B47" s="20" t="s">
        <v>63</v>
      </c>
      <c r="C47" s="34">
        <v>450</v>
      </c>
      <c r="D47" s="34"/>
      <c r="E47" s="34"/>
      <c r="F47" s="34">
        <f t="shared" si="12"/>
        <v>450</v>
      </c>
      <c r="G47" s="108"/>
    </row>
    <row r="48" spans="1:8" x14ac:dyDescent="0.2">
      <c r="A48" s="17"/>
      <c r="B48" s="19" t="s">
        <v>68</v>
      </c>
      <c r="C48" s="33">
        <f>SUM(C11+C19+C40+C43)</f>
        <v>51921.100000000006</v>
      </c>
      <c r="D48" s="33">
        <f t="shared" ref="D48:F48" si="13">SUM(D11+D19+D40+D43)</f>
        <v>5283.75</v>
      </c>
      <c r="E48" s="33">
        <f t="shared" si="13"/>
        <v>0</v>
      </c>
      <c r="F48" s="33">
        <f t="shared" si="13"/>
        <v>57204.850000000006</v>
      </c>
      <c r="G48" s="133"/>
      <c r="H48" s="134"/>
    </row>
    <row r="49" spans="1:9" x14ac:dyDescent="0.2">
      <c r="A49" s="17"/>
      <c r="B49" s="20"/>
      <c r="C49" s="34"/>
      <c r="D49" s="34"/>
      <c r="E49" s="34"/>
      <c r="F49" s="34"/>
      <c r="G49" s="135"/>
      <c r="H49" s="136"/>
    </row>
    <row r="50" spans="1:9" x14ac:dyDescent="0.2">
      <c r="A50" s="12"/>
      <c r="B50" s="19" t="s">
        <v>69</v>
      </c>
      <c r="C50" s="33">
        <f>SUM(C11+C19+C40+C43)</f>
        <v>51921.100000000006</v>
      </c>
      <c r="D50" s="33">
        <f t="shared" ref="D50:F50" si="14">SUM(D11+D19+D40+D43)</f>
        <v>5283.75</v>
      </c>
      <c r="E50" s="33">
        <f t="shared" si="14"/>
        <v>0</v>
      </c>
      <c r="F50" s="33">
        <f t="shared" si="14"/>
        <v>57204.850000000006</v>
      </c>
      <c r="G50" s="137"/>
      <c r="H50" s="136"/>
    </row>
    <row r="51" spans="1:9" x14ac:dyDescent="0.2">
      <c r="A51" s="12"/>
      <c r="B51" s="19" t="s">
        <v>70</v>
      </c>
      <c r="C51" s="33">
        <f>SUM(C12+C15+C17+C20+C30+C36+C38+C41+C44)</f>
        <v>51921.1</v>
      </c>
      <c r="D51" s="33">
        <f t="shared" ref="D51:F51" si="15">SUM(D12+D15+D17+D20+D30+D36+D38+D41+D44)</f>
        <v>5283.75</v>
      </c>
      <c r="E51" s="33">
        <f t="shared" si="15"/>
        <v>0</v>
      </c>
      <c r="F51" s="33">
        <f t="shared" si="15"/>
        <v>57204.85</v>
      </c>
      <c r="G51" s="137"/>
      <c r="H51" s="136"/>
    </row>
    <row r="52" spans="1:9" x14ac:dyDescent="0.2">
      <c r="A52" s="12"/>
      <c r="B52" s="19" t="s">
        <v>71</v>
      </c>
      <c r="C52" s="33">
        <f>SUM(C13+C14+C16+C18+C21+C22+C23+C24+C25+C26+C27+C28+C29+C31+C32+C33+C34+C35+C37+C39+C42+C45+C46+C47)</f>
        <v>51921.1</v>
      </c>
      <c r="D52" s="33">
        <f t="shared" ref="D52:F52" si="16">SUM(D13+D14+D16+D18+D21+D22+D23+D24+D25+D26+D27+D28+D29+D31+D32+D33+D34+D35+D37+D39+D42+D45+D46+D47)</f>
        <v>5283.75</v>
      </c>
      <c r="E52" s="33">
        <f t="shared" si="16"/>
        <v>0</v>
      </c>
      <c r="F52" s="33">
        <f t="shared" si="16"/>
        <v>57204.85</v>
      </c>
      <c r="G52" s="138"/>
      <c r="H52" s="139"/>
      <c r="I52" s="129"/>
    </row>
    <row r="53" spans="1:9" x14ac:dyDescent="0.2">
      <c r="A53" s="24"/>
      <c r="G53" s="134"/>
      <c r="H53" s="136"/>
    </row>
    <row r="54" spans="1:9" x14ac:dyDescent="0.2">
      <c r="G54" s="22"/>
    </row>
    <row r="55" spans="1:9" x14ac:dyDescent="0.2">
      <c r="B55" s="136"/>
      <c r="C55" s="136"/>
      <c r="G55" s="22"/>
    </row>
    <row r="56" spans="1:9" x14ac:dyDescent="0.2">
      <c r="A56" s="140"/>
      <c r="B56" s="136"/>
      <c r="C56" s="136"/>
      <c r="G56" s="22"/>
    </row>
    <row r="57" spans="1:9" x14ac:dyDescent="0.2">
      <c r="G57" s="22"/>
    </row>
    <row r="58" spans="1:9" x14ac:dyDescent="0.2">
      <c r="G58" s="22"/>
    </row>
    <row r="59" spans="1:9" x14ac:dyDescent="0.2">
      <c r="G59" s="22"/>
    </row>
    <row r="60" spans="1:9" x14ac:dyDescent="0.2">
      <c r="G60" s="22"/>
    </row>
    <row r="61" spans="1:9" x14ac:dyDescent="0.2">
      <c r="G61" s="22"/>
    </row>
    <row r="62" spans="1:9" x14ac:dyDescent="0.2">
      <c r="G62" s="22"/>
    </row>
    <row r="63" spans="1:9" x14ac:dyDescent="0.2">
      <c r="G63" s="22"/>
    </row>
    <row r="64" spans="1:9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80" spans="7:7" x14ac:dyDescent="0.2">
      <c r="G80" s="22"/>
    </row>
    <row r="81" spans="7:7" x14ac:dyDescent="0.2">
      <c r="G81" s="22"/>
    </row>
    <row r="94" spans="7:7" ht="15" customHeight="1" x14ac:dyDescent="0.2"/>
    <row r="1101" spans="7:7" x14ac:dyDescent="0.2">
      <c r="G1101" s="25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26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27"/>
    </row>
    <row r="1120" spans="7:7" x14ac:dyDescent="0.2">
      <c r="G1120" s="28"/>
    </row>
    <row r="1121" spans="7:7" x14ac:dyDescent="0.2">
      <c r="G1121" s="27"/>
    </row>
    <row r="1122" spans="7:7" x14ac:dyDescent="0.2">
      <c r="G1122" s="29"/>
    </row>
    <row r="1123" spans="7:7" x14ac:dyDescent="0.2">
      <c r="G1123" s="22"/>
    </row>
    <row r="1124" spans="7:7" x14ac:dyDescent="0.2">
      <c r="G1124" s="21"/>
    </row>
    <row r="1125" spans="7:7" x14ac:dyDescent="0.2">
      <c r="G1125" s="22"/>
    </row>
    <row r="1126" spans="7:7" x14ac:dyDescent="0.2">
      <c r="G1126" s="22"/>
    </row>
    <row r="1127" spans="7:7" x14ac:dyDescent="0.2">
      <c r="G1127" s="22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1132" spans="7:7" x14ac:dyDescent="0.2">
      <c r="G1132" s="21"/>
    </row>
    <row r="1133" spans="7:7" x14ac:dyDescent="0.2">
      <c r="G1133" s="21"/>
    </row>
    <row r="2475" spans="8:102" ht="11.1" customHeight="1" x14ac:dyDescent="0.2">
      <c r="H2475" s="25"/>
      <c r="I2475" s="25"/>
      <c r="J2475" s="25"/>
      <c r="K2475" s="25"/>
      <c r="L2475" s="25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5"/>
      <c r="AB2475" s="25"/>
      <c r="AC2475" s="25"/>
      <c r="AD2475" s="25"/>
      <c r="AE2475" s="25"/>
      <c r="AF2475" s="25"/>
      <c r="AG2475" s="25"/>
      <c r="AH2475" s="25"/>
      <c r="AI2475" s="25"/>
      <c r="AJ2475" s="25"/>
      <c r="AK2475" s="25"/>
      <c r="AL2475" s="25"/>
      <c r="AM2475" s="25"/>
      <c r="AN2475" s="25"/>
      <c r="AO2475" s="25"/>
      <c r="AP2475" s="25"/>
      <c r="AQ2475" s="25"/>
      <c r="AR2475" s="25"/>
      <c r="AS2475" s="25"/>
      <c r="AT2475" s="25"/>
      <c r="AU2475" s="25"/>
      <c r="AV2475" s="25"/>
      <c r="AW2475" s="25"/>
      <c r="AX2475" s="25"/>
      <c r="AZ2475" s="25"/>
      <c r="BA2475" s="25"/>
      <c r="BB2475" s="25"/>
      <c r="BC2475" s="25"/>
      <c r="BD2475" s="25"/>
      <c r="BE2475" s="25"/>
      <c r="BG2475" s="25"/>
      <c r="BH2475" s="25"/>
      <c r="BI2475" s="25"/>
      <c r="BJ2475" s="25"/>
      <c r="BK2475" s="25"/>
      <c r="BL2475" s="25"/>
      <c r="BN2475" s="25"/>
      <c r="BO2475" s="25"/>
      <c r="BP2475" s="25"/>
      <c r="BQ2475" s="25"/>
      <c r="BR2475" s="25"/>
      <c r="BS2475" s="25"/>
      <c r="BU2475" s="25"/>
      <c r="BV2475" s="25"/>
      <c r="BW2475" s="25"/>
      <c r="BX2475" s="25"/>
      <c r="BY2475" s="25"/>
      <c r="BZ2475" s="25"/>
      <c r="CB2475" s="25"/>
      <c r="CC2475" s="25"/>
      <c r="CD2475" s="25"/>
      <c r="CE2475" s="25"/>
      <c r="CF2475" s="25"/>
      <c r="CG2475" s="25"/>
      <c r="CI2475" s="25"/>
      <c r="CJ2475" s="25"/>
      <c r="CK2475" s="25"/>
      <c r="CL2475" s="25"/>
      <c r="CM2475" s="25"/>
      <c r="CN2475" s="25"/>
      <c r="CP2475" s="25"/>
      <c r="CQ2475" s="25"/>
      <c r="CR2475" s="25"/>
      <c r="CS2475" s="25"/>
      <c r="CT2475" s="25"/>
      <c r="CU2475" s="25"/>
      <c r="CW2475" s="25"/>
      <c r="CX2475" s="25"/>
    </row>
    <row r="2476" spans="8:102" ht="11.1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Z2476" s="1"/>
      <c r="BA2476" s="1"/>
      <c r="BB2476" s="1"/>
      <c r="BC2476" s="1"/>
      <c r="BD2476" s="1"/>
      <c r="BE2476" s="1"/>
      <c r="BG2476" s="1"/>
      <c r="BH2476" s="1"/>
      <c r="BI2476" s="1"/>
      <c r="BJ2476" s="1"/>
      <c r="BK2476" s="1"/>
      <c r="BL2476" s="1"/>
      <c r="BN2476" s="1"/>
      <c r="BO2476" s="1"/>
      <c r="BP2476" s="1"/>
      <c r="BQ2476" s="1"/>
      <c r="BR2476" s="1"/>
      <c r="BS2476" s="1"/>
      <c r="BU2476" s="1"/>
      <c r="BV2476" s="1"/>
      <c r="BW2476" s="1"/>
      <c r="BX2476" s="1"/>
      <c r="BY2476" s="1"/>
      <c r="BZ2476" s="1"/>
      <c r="CB2476" s="1"/>
      <c r="CC2476" s="1"/>
      <c r="CD2476" s="1"/>
      <c r="CE2476" s="1"/>
      <c r="CF2476" s="1"/>
      <c r="CG2476" s="1"/>
      <c r="CI2476" s="1"/>
      <c r="CJ2476" s="1"/>
      <c r="CK2476" s="1"/>
      <c r="CL2476" s="1"/>
      <c r="CM2476" s="1"/>
      <c r="CN2476" s="1"/>
      <c r="CP2476" s="1"/>
      <c r="CQ2476" s="1"/>
      <c r="CR2476" s="1"/>
      <c r="CS2476" s="1"/>
      <c r="CT2476" s="1"/>
      <c r="CU2476" s="1"/>
      <c r="CW2476" s="1"/>
      <c r="CX2476" s="1"/>
    </row>
    <row r="2477" spans="8:102" ht="11.1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Q2477" s="1"/>
      <c r="AR2477" s="1"/>
      <c r="AS2477" s="1"/>
      <c r="AT2477" s="1"/>
      <c r="AV2477" s="1"/>
      <c r="AX2477" s="1"/>
      <c r="AZ2477" s="1"/>
      <c r="BA2477" s="1"/>
      <c r="BB2477" s="1"/>
      <c r="BC2477" s="1"/>
      <c r="BD2477" s="1"/>
      <c r="BE2477" s="1"/>
      <c r="BG2477" s="1"/>
      <c r="BH2477" s="1"/>
      <c r="BI2477" s="1"/>
      <c r="BJ2477" s="1"/>
      <c r="BL2477" s="1"/>
      <c r="BN2477" s="1"/>
      <c r="BO2477" s="1"/>
      <c r="BP2477" s="1"/>
      <c r="BQ2477" s="1"/>
      <c r="BR2477" s="1"/>
      <c r="BS2477" s="1"/>
      <c r="BU2477" s="1"/>
      <c r="BV2477" s="1"/>
      <c r="BW2477" s="1"/>
      <c r="BX2477" s="1"/>
      <c r="BY2477" s="1"/>
      <c r="BZ2477" s="1"/>
      <c r="CB2477" s="1"/>
      <c r="CD2477" s="1"/>
      <c r="CE2477" s="1"/>
      <c r="CF2477" s="1"/>
      <c r="CG2477" s="1"/>
      <c r="CI2477" s="1"/>
      <c r="CJ2477" s="1"/>
      <c r="CK2477" s="1"/>
      <c r="CL2477" s="1"/>
      <c r="CM2477" s="1"/>
      <c r="CN2477" s="1"/>
      <c r="CP2477" s="1"/>
      <c r="CQ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Q2478" s="1"/>
      <c r="AR2478" s="1"/>
      <c r="AS2478" s="1"/>
      <c r="AT2478" s="1"/>
      <c r="AV2478" s="1"/>
      <c r="AX2478" s="1"/>
      <c r="AZ2478" s="1"/>
      <c r="BA2478" s="1"/>
      <c r="BB2478" s="1"/>
      <c r="BC2478" s="1"/>
      <c r="BD2478" s="1"/>
      <c r="BE2478" s="1"/>
      <c r="BG2478" s="1"/>
      <c r="BH2478" s="1"/>
      <c r="BI2478" s="1"/>
      <c r="BJ2478" s="1"/>
      <c r="BL2478" s="1"/>
      <c r="BN2478" s="1"/>
      <c r="BO2478" s="1"/>
      <c r="BP2478" s="1"/>
      <c r="BQ2478" s="1"/>
      <c r="BR2478" s="1"/>
      <c r="BS2478" s="1"/>
      <c r="BU2478" s="1"/>
      <c r="BV2478" s="1"/>
      <c r="BW2478" s="1"/>
      <c r="BX2478" s="1"/>
      <c r="BY2478" s="1"/>
      <c r="BZ2478" s="1"/>
      <c r="CB2478" s="1"/>
      <c r="CD2478" s="1"/>
      <c r="CE2478" s="1"/>
      <c r="CF2478" s="1"/>
      <c r="CG2478" s="1"/>
      <c r="CI2478" s="1"/>
      <c r="CJ2478" s="1"/>
      <c r="CK2478" s="1"/>
      <c r="CL2478" s="1"/>
      <c r="CM2478" s="1"/>
      <c r="CN2478" s="1"/>
      <c r="CP2478" s="1"/>
      <c r="CQ2478" s="1"/>
      <c r="CR2478" s="1"/>
      <c r="CW2478" s="1"/>
      <c r="CX2478" s="1"/>
    </row>
    <row r="2479" spans="8:102" ht="12.95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D2479" s="1"/>
      <c r="AE2479" s="1"/>
      <c r="AF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N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N2479" s="1"/>
      <c r="CR2479" s="1"/>
      <c r="CW2479" s="1"/>
      <c r="CX2479" s="1"/>
    </row>
    <row r="2480" spans="8:102" ht="12.95" customHeight="1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F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N2480" s="1"/>
      <c r="CR2480" s="1"/>
      <c r="CW2480" s="1"/>
      <c r="CX2480" s="1"/>
    </row>
    <row r="2481" spans="8:128" ht="12.95" customHeight="1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F2481" s="1"/>
      <c r="AG2481" s="1"/>
      <c r="AH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N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H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H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X2486" s="1"/>
      <c r="Y2486" s="1"/>
      <c r="Z2486" s="1"/>
      <c r="AA2486" s="1"/>
      <c r="AD2486" s="1"/>
      <c r="AE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L2487" s="1"/>
      <c r="N2487" s="1"/>
      <c r="O2487" s="1"/>
      <c r="P2487" s="1"/>
      <c r="Q2487" s="1"/>
      <c r="R2487" s="1"/>
      <c r="S2487" s="1"/>
      <c r="T2487" s="1"/>
      <c r="V2487" s="1"/>
      <c r="W2487" s="1"/>
      <c r="X2487" s="1"/>
      <c r="Y2487" s="1"/>
      <c r="Z2487" s="1"/>
      <c r="AA2487" s="1"/>
      <c r="AD2487" s="1"/>
      <c r="AE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I2488" s="1"/>
      <c r="J2488" s="1"/>
      <c r="K2488" s="1"/>
      <c r="L2488" s="1"/>
      <c r="N2488" s="1"/>
      <c r="O2488" s="1"/>
      <c r="P2488" s="1"/>
      <c r="Q2488" s="1"/>
      <c r="R2488" s="1"/>
      <c r="S2488" s="1"/>
      <c r="T2488" s="1"/>
      <c r="V2488" s="1"/>
      <c r="W2488" s="1"/>
      <c r="Y2488" s="1"/>
      <c r="AA2488" s="1"/>
      <c r="AD2488" s="1"/>
      <c r="AE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I2489" s="1"/>
      <c r="J2489" s="1"/>
      <c r="K2489" s="1"/>
      <c r="N2489" s="1"/>
      <c r="O2489" s="1"/>
      <c r="P2489" s="1"/>
      <c r="Q2489" s="1"/>
      <c r="R2489" s="1"/>
      <c r="S2489" s="1"/>
      <c r="T2489" s="1"/>
      <c r="V2489" s="1"/>
      <c r="W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H2490" s="1"/>
      <c r="I2490" s="1"/>
      <c r="J2490" s="1"/>
      <c r="K2490" s="1"/>
      <c r="N2490" s="1"/>
      <c r="O2490" s="1"/>
      <c r="P2490" s="1"/>
      <c r="Q2490" s="1"/>
      <c r="R2490" s="1"/>
      <c r="S2490" s="1"/>
      <c r="T2490" s="1"/>
      <c r="V2490" s="1"/>
      <c r="W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H2491" s="1"/>
      <c r="O2491" s="1"/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I2491" s="1"/>
      <c r="BJ2491" s="1"/>
      <c r="BL2491" s="1"/>
      <c r="BO2491" s="1"/>
      <c r="BP2491" s="1"/>
      <c r="BQ2491" s="1"/>
      <c r="BR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28" x14ac:dyDescent="0.2">
      <c r="H2492" s="1"/>
      <c r="S2492" s="1"/>
      <c r="T2492" s="1"/>
      <c r="V2492" s="1"/>
      <c r="Y2492" s="1"/>
      <c r="AG2492" s="1"/>
      <c r="AJ2492" s="1"/>
      <c r="AK2492" s="1"/>
      <c r="AM2492" s="1"/>
      <c r="AO2492" s="1"/>
      <c r="AP2492" s="1"/>
      <c r="AS2492" s="1"/>
      <c r="AV2492" s="1"/>
      <c r="AX2492" s="1"/>
      <c r="AZ2492" s="1"/>
      <c r="BA2492" s="1"/>
      <c r="BB2492" s="1"/>
      <c r="BC2492" s="1"/>
      <c r="BE2492" s="1"/>
      <c r="BG2492" s="1"/>
      <c r="BH2492" s="1"/>
      <c r="BI2492" s="1"/>
      <c r="BJ2492" s="1"/>
      <c r="BL2492" s="1"/>
      <c r="BO2492" s="1"/>
      <c r="BP2492" s="1"/>
      <c r="BQ2492" s="1"/>
      <c r="BR2492" s="1"/>
      <c r="BS2492" s="1"/>
      <c r="BV2492" s="1"/>
      <c r="BW2492" s="1"/>
      <c r="BX2492" s="1"/>
      <c r="BY2492" s="1"/>
      <c r="BZ2492" s="1"/>
      <c r="CD2492" s="1"/>
      <c r="CE2492" s="1"/>
      <c r="CF2492" s="1"/>
      <c r="CG2492" s="1"/>
      <c r="CJ2492" s="1"/>
      <c r="CK2492" s="1"/>
      <c r="CL2492" s="1"/>
      <c r="CM2492" s="1"/>
      <c r="CR2492" s="1"/>
      <c r="CW2492" s="1"/>
      <c r="CX2492" s="1"/>
    </row>
    <row r="2493" spans="8:128" x14ac:dyDescent="0.2">
      <c r="S2493" s="1"/>
      <c r="T2493" s="1"/>
      <c r="V2493" s="1"/>
      <c r="Y2493" s="1"/>
      <c r="AG2493" s="1"/>
      <c r="AJ2493" s="1"/>
      <c r="AK2493" s="1"/>
      <c r="AM2493" s="1"/>
      <c r="AO2493" s="1"/>
      <c r="AP2493" s="1"/>
      <c r="AS2493" s="1"/>
      <c r="AV2493" s="1"/>
      <c r="AX2493" s="1"/>
      <c r="AZ2493" s="1"/>
      <c r="BA2493" s="1"/>
      <c r="BB2493" s="1"/>
      <c r="BC2493" s="1"/>
      <c r="BE2493" s="1"/>
      <c r="BG2493" s="1"/>
      <c r="BH2493" s="1"/>
      <c r="BJ2493" s="1"/>
      <c r="BL2493" s="1"/>
      <c r="BO2493" s="1"/>
      <c r="BP2493" s="1"/>
      <c r="BQ2493" s="1"/>
      <c r="BS2493" s="1"/>
      <c r="BV2493" s="1"/>
      <c r="BW2493" s="1"/>
      <c r="BX2493" s="1"/>
      <c r="BY2493" s="1"/>
      <c r="BZ2493" s="1"/>
      <c r="CD2493" s="1"/>
      <c r="CE2493" s="1"/>
      <c r="CF2493" s="1"/>
      <c r="CG2493" s="1"/>
      <c r="CJ2493" s="1"/>
      <c r="CK2493" s="1"/>
      <c r="CL2493" s="1"/>
      <c r="CM2493" s="1"/>
      <c r="CR2493" s="1"/>
      <c r="CW2493" s="1"/>
      <c r="CX2493" s="1"/>
    </row>
    <row r="2494" spans="8:128" x14ac:dyDescent="0.2">
      <c r="S2494" s="1"/>
      <c r="T2494" s="1"/>
      <c r="V2494" s="1"/>
      <c r="Y2494" s="1"/>
      <c r="AG2494" s="1"/>
      <c r="AJ2494" s="1"/>
      <c r="AK2494" s="1"/>
      <c r="AM2494" s="1"/>
      <c r="AO2494" s="1"/>
      <c r="AP2494" s="1"/>
      <c r="AZ2494" s="1"/>
      <c r="BA2494" s="1"/>
      <c r="BH2494" s="1"/>
      <c r="BO2494" s="1"/>
      <c r="BP2494" s="1"/>
      <c r="CD2494" s="1"/>
      <c r="CE2494" s="1"/>
      <c r="CF2494" s="1"/>
      <c r="CW2494" s="1"/>
      <c r="CX2494" s="1"/>
    </row>
    <row r="2495" spans="8:128" x14ac:dyDescent="0.2">
      <c r="AG2495" s="1"/>
      <c r="AK2495" s="1"/>
      <c r="AM2495" s="1"/>
      <c r="AP2495" s="1"/>
      <c r="AZ2495" s="1"/>
      <c r="BA2495" s="1"/>
      <c r="BO2495" s="1"/>
      <c r="BP2495" s="1"/>
      <c r="CD2495" s="1"/>
      <c r="CE2495" s="1"/>
      <c r="CF2495" s="1"/>
      <c r="CW2495" s="1"/>
    </row>
    <row r="2496" spans="8:128" x14ac:dyDescent="0.2"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29"/>
      <c r="Z2496" s="29"/>
      <c r="AA2496" s="29"/>
      <c r="AB2496" s="29"/>
      <c r="AC2496" s="29"/>
      <c r="AD2496" s="29"/>
      <c r="AE2496" s="29"/>
      <c r="AF2496" s="29"/>
      <c r="AG2496" s="29"/>
      <c r="AH2496" s="29"/>
      <c r="AI2496" s="29"/>
      <c r="AJ2496" s="29"/>
      <c r="AK2496" s="29"/>
      <c r="AL2496" s="29"/>
      <c r="AM2496" s="29"/>
      <c r="AN2496" s="29"/>
      <c r="AO2496" s="29"/>
      <c r="AP2496" s="29"/>
      <c r="AQ2496" s="29"/>
      <c r="AR2496" s="29"/>
      <c r="AS2496" s="29"/>
      <c r="AT2496" s="29"/>
      <c r="AU2496" s="29"/>
      <c r="AV2496" s="29"/>
      <c r="AW2496" s="29"/>
      <c r="AX2496" s="29"/>
      <c r="AY2496" s="29"/>
      <c r="AZ2496" s="29"/>
      <c r="BA2496" s="29"/>
      <c r="BB2496" s="29"/>
      <c r="BC2496" s="29"/>
      <c r="BD2496" s="29"/>
      <c r="BE2496" s="29"/>
      <c r="BF2496" s="29"/>
      <c r="BG2496" s="29"/>
      <c r="BH2496" s="29"/>
      <c r="BI2496" s="29"/>
      <c r="BJ2496" s="29"/>
      <c r="BK2496" s="29"/>
      <c r="BL2496" s="29"/>
      <c r="BM2496" s="29"/>
      <c r="BN2496" s="29"/>
      <c r="BO2496" s="29"/>
      <c r="BP2496" s="29"/>
      <c r="BQ2496" s="29"/>
      <c r="BR2496" s="29"/>
      <c r="BS2496" s="29"/>
      <c r="BT2496" s="29"/>
      <c r="BU2496" s="29"/>
      <c r="BV2496" s="29"/>
      <c r="BW2496" s="29"/>
      <c r="BX2496" s="29"/>
      <c r="BY2496" s="29"/>
      <c r="BZ2496" s="29"/>
      <c r="CA2496" s="29"/>
      <c r="CB2496" s="29"/>
      <c r="CC2496" s="29"/>
      <c r="CD2496" s="29"/>
      <c r="CE2496" s="29"/>
      <c r="CF2496" s="29"/>
      <c r="CG2496" s="29"/>
      <c r="CH2496" s="29"/>
      <c r="CI2496" s="29"/>
      <c r="CJ2496" s="29"/>
      <c r="CK2496" s="29"/>
      <c r="CL2496" s="29"/>
      <c r="CM2496" s="29"/>
      <c r="CN2496" s="29"/>
      <c r="CO2496" s="29"/>
      <c r="CP2496" s="29"/>
      <c r="CQ2496" s="29"/>
      <c r="CR2496" s="29"/>
      <c r="CS2496" s="29"/>
      <c r="CT2496" s="29"/>
      <c r="CU2496" s="29"/>
      <c r="CV2496" s="29"/>
      <c r="CW2496" s="29"/>
      <c r="CX2496" s="29"/>
      <c r="CY2496" s="29">
        <f t="shared" ref="CY2496:DG2496" si="17">SUM(CY2476:CY2495)</f>
        <v>0</v>
      </c>
      <c r="CZ2496" s="29">
        <f t="shared" si="17"/>
        <v>0</v>
      </c>
      <c r="DA2496" s="29">
        <f t="shared" si="17"/>
        <v>0</v>
      </c>
      <c r="DB2496" s="29">
        <f t="shared" si="17"/>
        <v>0</v>
      </c>
      <c r="DC2496" s="29">
        <f t="shared" si="17"/>
        <v>0</v>
      </c>
      <c r="DD2496" s="29">
        <f t="shared" si="17"/>
        <v>0</v>
      </c>
      <c r="DE2496" s="29">
        <f t="shared" si="17"/>
        <v>0</v>
      </c>
      <c r="DF2496" s="29">
        <f t="shared" si="17"/>
        <v>0</v>
      </c>
      <c r="DG2496" s="29">
        <f t="shared" si="17"/>
        <v>0</v>
      </c>
      <c r="DH2496" s="29"/>
      <c r="DI2496" s="29"/>
      <c r="DJ2496" s="29"/>
      <c r="DK2496" s="29"/>
      <c r="DL2496" s="29"/>
      <c r="DM2496" s="29"/>
      <c r="DN2496" s="29"/>
      <c r="DO2496" s="29"/>
      <c r="DP2496" s="29"/>
      <c r="DQ2496" s="29"/>
      <c r="DR2496" s="29"/>
      <c r="DS2496" s="29"/>
      <c r="DT2496" s="29"/>
      <c r="DU2496" s="29"/>
      <c r="DV2496" s="29"/>
      <c r="DW2496" s="29"/>
      <c r="DX2496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3"/>
  <sheetViews>
    <sheetView showGridLines="0" zoomScale="130" zoomScaleNormal="130" workbookViewId="0">
      <selection activeCell="C43" sqref="C4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"/>
      <c r="B1" s="2"/>
      <c r="C1" s="2"/>
      <c r="D1" s="2"/>
      <c r="E1" s="2"/>
      <c r="F1" s="2"/>
    </row>
    <row r="2" spans="1:8" x14ac:dyDescent="0.2">
      <c r="A2" s="189" t="s">
        <v>73</v>
      </c>
      <c r="B2" s="189"/>
      <c r="C2" s="189"/>
      <c r="D2" s="189"/>
      <c r="E2" s="189"/>
      <c r="F2" s="189"/>
    </row>
    <row r="3" spans="1:8" x14ac:dyDescent="0.2">
      <c r="A3" s="190" t="s">
        <v>4</v>
      </c>
      <c r="B3" s="190"/>
      <c r="C3" s="190"/>
      <c r="D3" s="190"/>
      <c r="E3" s="190"/>
      <c r="F3" s="190"/>
    </row>
    <row r="4" spans="1:8" x14ac:dyDescent="0.2">
      <c r="A4" s="190" t="s">
        <v>79</v>
      </c>
      <c r="B4" s="190"/>
      <c r="C4" s="190"/>
      <c r="D4" s="190"/>
      <c r="E4" s="190"/>
      <c r="F4" s="190"/>
    </row>
    <row r="5" spans="1:8" x14ac:dyDescent="0.2">
      <c r="A5" s="190" t="s">
        <v>84</v>
      </c>
      <c r="B5" s="190"/>
      <c r="C5" s="190"/>
      <c r="D5" s="190"/>
      <c r="E5" s="190"/>
      <c r="F5" s="190"/>
    </row>
    <row r="6" spans="1:8" x14ac:dyDescent="0.2">
      <c r="A6" s="126" t="s">
        <v>85</v>
      </c>
      <c r="B6" s="124"/>
      <c r="C6" s="124"/>
      <c r="D6" s="124"/>
      <c r="E6" s="124"/>
      <c r="F6" s="124"/>
    </row>
    <row r="7" spans="1:8" x14ac:dyDescent="0.2">
      <c r="A7" s="190" t="s">
        <v>72</v>
      </c>
      <c r="B7" s="190"/>
      <c r="C7" s="190"/>
      <c r="D7" s="190"/>
      <c r="E7" s="190"/>
      <c r="F7" s="190"/>
    </row>
    <row r="8" spans="1:8" x14ac:dyDescent="0.2">
      <c r="A8" s="97" t="s">
        <v>86</v>
      </c>
      <c r="B8" s="97"/>
      <c r="C8" s="39"/>
      <c r="D8" s="39"/>
      <c r="E8" s="39"/>
      <c r="F8" s="39"/>
    </row>
    <row r="9" spans="1:8" ht="13.5" thickBot="1" x14ac:dyDescent="0.25">
      <c r="A9" s="3"/>
      <c r="B9" s="3"/>
      <c r="C9" s="3"/>
      <c r="D9" s="96"/>
      <c r="E9" s="3"/>
      <c r="F9" s="3"/>
      <c r="G9" s="22"/>
    </row>
    <row r="10" spans="1:8" x14ac:dyDescent="0.2">
      <c r="A10" s="183" t="s">
        <v>8</v>
      </c>
      <c r="B10" s="185" t="s">
        <v>9</v>
      </c>
      <c r="C10" s="4" t="s">
        <v>10</v>
      </c>
      <c r="D10" s="37" t="s">
        <v>11</v>
      </c>
      <c r="E10" s="6" t="s">
        <v>12</v>
      </c>
      <c r="F10" s="185" t="s">
        <v>0</v>
      </c>
      <c r="G10" s="162"/>
      <c r="H10" s="22"/>
    </row>
    <row r="11" spans="1:8" ht="13.5" thickBot="1" x14ac:dyDescent="0.25">
      <c r="A11" s="184"/>
      <c r="B11" s="186"/>
      <c r="C11" s="7" t="s">
        <v>13</v>
      </c>
      <c r="D11" s="38" t="s">
        <v>14</v>
      </c>
      <c r="E11" s="9" t="s">
        <v>15</v>
      </c>
      <c r="F11" s="188"/>
    </row>
    <row r="12" spans="1:8" x14ac:dyDescent="0.2">
      <c r="A12" s="10">
        <v>51</v>
      </c>
      <c r="B12" s="11" t="s">
        <v>16</v>
      </c>
      <c r="C12" s="99">
        <f>SUM(C13+C16+C18)</f>
        <v>14211.46</v>
      </c>
      <c r="D12" s="99">
        <f>SUM(D13+D16+D18)</f>
        <v>6774.2199999999993</v>
      </c>
      <c r="E12" s="99">
        <f>SUM(E13+E16+E18)</f>
        <v>0</v>
      </c>
      <c r="F12" s="99">
        <f>SUM(F13+F16+F18)</f>
        <v>20985.674999999999</v>
      </c>
    </row>
    <row r="13" spans="1:8" x14ac:dyDescent="0.2">
      <c r="A13" s="12">
        <v>511</v>
      </c>
      <c r="B13" s="13" t="s">
        <v>106</v>
      </c>
      <c r="C13" s="89">
        <f>SUM(C14:C15)</f>
        <v>12777.55</v>
      </c>
      <c r="D13" s="89">
        <f>SUM(D14:D15)</f>
        <v>5750</v>
      </c>
      <c r="E13" s="89">
        <f>SUM(E14:E15)</f>
        <v>0</v>
      </c>
      <c r="F13" s="89">
        <f>SUM(F14:F15)</f>
        <v>18527.55</v>
      </c>
    </row>
    <row r="14" spans="1:8" x14ac:dyDescent="0.2">
      <c r="A14" s="14">
        <v>51101</v>
      </c>
      <c r="B14" s="15" t="s">
        <v>17</v>
      </c>
      <c r="C14" s="90">
        <v>11500</v>
      </c>
      <c r="D14" s="90">
        <v>5750</v>
      </c>
      <c r="E14" s="90"/>
      <c r="F14" s="90">
        <f>[1]Registro!$G$17</f>
        <v>17250</v>
      </c>
    </row>
    <row r="15" spans="1:8" x14ac:dyDescent="0.2">
      <c r="A15" s="14">
        <v>51103</v>
      </c>
      <c r="B15" s="20" t="s">
        <v>18</v>
      </c>
      <c r="C15" s="90">
        <v>1277.55</v>
      </c>
      <c r="D15" s="90"/>
      <c r="E15" s="90"/>
      <c r="F15" s="90">
        <f t="shared" ref="F15" si="0">SUM(C15:E15)</f>
        <v>1277.55</v>
      </c>
    </row>
    <row r="16" spans="1:8" x14ac:dyDescent="0.2">
      <c r="A16" s="12">
        <v>514</v>
      </c>
      <c r="B16" s="11" t="s">
        <v>21</v>
      </c>
      <c r="C16" s="89">
        <f>SUM(C17)</f>
        <v>754.69</v>
      </c>
      <c r="D16" s="89">
        <f t="shared" ref="D16:F16" si="1">SUM(D17)</f>
        <v>539.05999999999995</v>
      </c>
      <c r="E16" s="89">
        <f t="shared" si="1"/>
        <v>0</v>
      </c>
      <c r="F16" s="89">
        <f t="shared" si="1"/>
        <v>1293.75</v>
      </c>
    </row>
    <row r="17" spans="1:7" x14ac:dyDescent="0.2">
      <c r="A17" s="17">
        <v>51401</v>
      </c>
      <c r="B17" s="20" t="s">
        <v>22</v>
      </c>
      <c r="C17" s="90">
        <v>754.69</v>
      </c>
      <c r="D17" s="90">
        <v>539.05999999999995</v>
      </c>
      <c r="E17" s="90"/>
      <c r="F17" s="90">
        <f>[1]Registro!$J$17</f>
        <v>1293.75</v>
      </c>
    </row>
    <row r="18" spans="1:7" x14ac:dyDescent="0.2">
      <c r="A18" s="12">
        <v>515</v>
      </c>
      <c r="B18" s="19" t="s">
        <v>23</v>
      </c>
      <c r="C18" s="89">
        <f>SUM(C19:C19)</f>
        <v>679.22</v>
      </c>
      <c r="D18" s="89">
        <f>SUM(D19:D19)</f>
        <v>485.16</v>
      </c>
      <c r="E18" s="89">
        <f>SUM(E19:E19)</f>
        <v>0</v>
      </c>
      <c r="F18" s="89">
        <f>SUM(F19:F19)</f>
        <v>1164.375</v>
      </c>
    </row>
    <row r="19" spans="1:7" x14ac:dyDescent="0.2">
      <c r="A19" s="17">
        <v>51501</v>
      </c>
      <c r="B19" s="20" t="s">
        <v>22</v>
      </c>
      <c r="C19" s="90">
        <v>679.22</v>
      </c>
      <c r="D19" s="90">
        <v>485.16</v>
      </c>
      <c r="E19" s="90"/>
      <c r="F19" s="90">
        <f>[1]Registro!$L$17</f>
        <v>1164.375</v>
      </c>
    </row>
    <row r="20" spans="1:7" x14ac:dyDescent="0.2">
      <c r="A20" s="12">
        <v>54</v>
      </c>
      <c r="B20" s="19" t="s">
        <v>26</v>
      </c>
      <c r="C20" s="33">
        <f>SUM(C21+C25)</f>
        <v>3961.9700000000003</v>
      </c>
      <c r="D20" s="33">
        <f>SUM(D21+D25)</f>
        <v>0</v>
      </c>
      <c r="E20" s="33">
        <f>SUM(E21+E25)</f>
        <v>0</v>
      </c>
      <c r="F20" s="33">
        <f>SUM(F21+F25)</f>
        <v>3961.9700000000003</v>
      </c>
    </row>
    <row r="21" spans="1:7" x14ac:dyDescent="0.2">
      <c r="A21" s="12">
        <v>541</v>
      </c>
      <c r="B21" s="19" t="s">
        <v>117</v>
      </c>
      <c r="C21" s="33">
        <f>SUM(C22:C24)</f>
        <v>1854.47</v>
      </c>
      <c r="D21" s="33">
        <f>SUM(D22:D24)</f>
        <v>0</v>
      </c>
      <c r="E21" s="33">
        <f>SUM(E22:E24)</f>
        <v>0</v>
      </c>
      <c r="F21" s="33">
        <f>SUM(F22:F24)</f>
        <v>1854.47</v>
      </c>
      <c r="G21" s="21"/>
    </row>
    <row r="22" spans="1:7" x14ac:dyDescent="0.2">
      <c r="A22" s="17">
        <v>54105</v>
      </c>
      <c r="B22" s="20" t="s">
        <v>30</v>
      </c>
      <c r="C22" s="34">
        <v>940.74</v>
      </c>
      <c r="D22" s="34"/>
      <c r="E22" s="34"/>
      <c r="F22" s="34">
        <f t="shared" ref="F22:F27" si="2">SUM(C22:E22)</f>
        <v>940.74</v>
      </c>
      <c r="G22" s="132"/>
    </row>
    <row r="23" spans="1:7" x14ac:dyDescent="0.2">
      <c r="A23" s="17">
        <v>54114</v>
      </c>
      <c r="B23" s="20" t="s">
        <v>34</v>
      </c>
      <c r="C23" s="34">
        <v>105.73</v>
      </c>
      <c r="D23" s="34"/>
      <c r="E23" s="34"/>
      <c r="F23" s="34">
        <f t="shared" si="2"/>
        <v>105.73</v>
      </c>
      <c r="G23" s="107"/>
    </row>
    <row r="24" spans="1:7" x14ac:dyDescent="0.2">
      <c r="A24" s="17">
        <v>54115</v>
      </c>
      <c r="B24" s="20" t="s">
        <v>35</v>
      </c>
      <c r="C24" s="34">
        <v>808</v>
      </c>
      <c r="D24" s="34"/>
      <c r="E24" s="34"/>
      <c r="F24" s="34">
        <f t="shared" si="2"/>
        <v>808</v>
      </c>
      <c r="G24" s="108"/>
    </row>
    <row r="25" spans="1:7" x14ac:dyDescent="0.2">
      <c r="A25" s="12">
        <v>543</v>
      </c>
      <c r="B25" s="19" t="s">
        <v>108</v>
      </c>
      <c r="C25" s="33">
        <f>SUM(C26:C27)</f>
        <v>2107.5</v>
      </c>
      <c r="D25" s="33">
        <f>SUM(D26:D27)</f>
        <v>0</v>
      </c>
      <c r="E25" s="33">
        <f>SUM(E26:E27)</f>
        <v>0</v>
      </c>
      <c r="F25" s="33">
        <f>SUM(F26:F27)</f>
        <v>2107.5</v>
      </c>
      <c r="G25" s="110"/>
    </row>
    <row r="26" spans="1:7" x14ac:dyDescent="0.2">
      <c r="A26" s="17">
        <v>54301</v>
      </c>
      <c r="B26" s="20" t="s">
        <v>41</v>
      </c>
      <c r="C26" s="34">
        <v>540</v>
      </c>
      <c r="D26" s="34"/>
      <c r="E26" s="34"/>
      <c r="F26" s="34">
        <f t="shared" si="2"/>
        <v>540</v>
      </c>
      <c r="G26" s="108"/>
    </row>
    <row r="27" spans="1:7" x14ac:dyDescent="0.2">
      <c r="A27" s="17">
        <v>54313</v>
      </c>
      <c r="B27" s="20" t="s">
        <v>77</v>
      </c>
      <c r="C27" s="34">
        <v>1567.5</v>
      </c>
      <c r="D27" s="34"/>
      <c r="E27" s="34"/>
      <c r="F27" s="34">
        <f t="shared" si="2"/>
        <v>1567.5</v>
      </c>
      <c r="G27" s="108"/>
    </row>
    <row r="28" spans="1:7" x14ac:dyDescent="0.2">
      <c r="A28" s="12">
        <v>55</v>
      </c>
      <c r="B28" s="19" t="s">
        <v>52</v>
      </c>
      <c r="C28" s="33">
        <f>SUM(C29)</f>
        <v>220</v>
      </c>
      <c r="D28" s="33">
        <f t="shared" ref="D28:F28" si="3">SUM(D29)</f>
        <v>0</v>
      </c>
      <c r="E28" s="33">
        <f t="shared" si="3"/>
        <v>0</v>
      </c>
      <c r="F28" s="33">
        <f t="shared" si="3"/>
        <v>220</v>
      </c>
      <c r="G28" s="107"/>
    </row>
    <row r="29" spans="1:7" x14ac:dyDescent="0.2">
      <c r="A29" s="12">
        <v>556</v>
      </c>
      <c r="B29" s="19" t="s">
        <v>111</v>
      </c>
      <c r="C29" s="33">
        <f>SUM(C30:C30)</f>
        <v>220</v>
      </c>
      <c r="D29" s="33">
        <f>SUM(D30:D30)</f>
        <v>0</v>
      </c>
      <c r="E29" s="33">
        <f>SUM(E30:E30)</f>
        <v>0</v>
      </c>
      <c r="F29" s="33">
        <f>SUM(F30:F30)</f>
        <v>220</v>
      </c>
      <c r="G29" s="22"/>
    </row>
    <row r="30" spans="1:7" x14ac:dyDescent="0.2">
      <c r="A30" s="17">
        <v>55601</v>
      </c>
      <c r="B30" s="20" t="s">
        <v>53</v>
      </c>
      <c r="C30" s="34">
        <v>220</v>
      </c>
      <c r="D30" s="34"/>
      <c r="E30" s="34"/>
      <c r="F30" s="34">
        <f t="shared" ref="F30" si="4">SUM(C30:E30)</f>
        <v>220</v>
      </c>
      <c r="G30" s="22"/>
    </row>
    <row r="31" spans="1:7" x14ac:dyDescent="0.2">
      <c r="A31" s="12">
        <v>61</v>
      </c>
      <c r="B31" s="19" t="s">
        <v>58</v>
      </c>
      <c r="C31" s="33">
        <f>SUM(C32)</f>
        <v>4400</v>
      </c>
      <c r="D31" s="33">
        <f t="shared" ref="D31:F31" si="5">SUM(D32)</f>
        <v>400</v>
      </c>
      <c r="E31" s="33">
        <f t="shared" si="5"/>
        <v>0</v>
      </c>
      <c r="F31" s="33">
        <f t="shared" si="5"/>
        <v>4800</v>
      </c>
      <c r="G31" s="22"/>
    </row>
    <row r="32" spans="1:7" x14ac:dyDescent="0.2">
      <c r="A32" s="12">
        <v>611</v>
      </c>
      <c r="B32" s="19" t="s">
        <v>116</v>
      </c>
      <c r="C32" s="33">
        <f>SUM(C33:C34)</f>
        <v>4400</v>
      </c>
      <c r="D32" s="33">
        <f>SUM(D33:D34)</f>
        <v>400</v>
      </c>
      <c r="E32" s="33">
        <f>SUM(E33:E34)</f>
        <v>0</v>
      </c>
      <c r="F32" s="33">
        <f>SUM(F33:F34)</f>
        <v>4800</v>
      </c>
      <c r="G32" s="22"/>
    </row>
    <row r="33" spans="1:8" x14ac:dyDescent="0.2">
      <c r="A33" s="17">
        <v>61101</v>
      </c>
      <c r="B33" s="20" t="s">
        <v>60</v>
      </c>
      <c r="C33" s="34">
        <v>400</v>
      </c>
      <c r="D33" s="34">
        <v>400</v>
      </c>
      <c r="E33" s="34"/>
      <c r="F33" s="34">
        <f t="shared" ref="F33:F34" si="6">SUM(C33:E33)</f>
        <v>800</v>
      </c>
      <c r="G33" s="108"/>
    </row>
    <row r="34" spans="1:8" x14ac:dyDescent="0.2">
      <c r="A34" s="17">
        <v>61104</v>
      </c>
      <c r="B34" s="118" t="s">
        <v>62</v>
      </c>
      <c r="C34" s="90">
        <v>4000</v>
      </c>
      <c r="D34" s="34"/>
      <c r="E34" s="34"/>
      <c r="F34" s="34">
        <f t="shared" si="6"/>
        <v>4000</v>
      </c>
      <c r="G34" s="108"/>
    </row>
    <row r="35" spans="1:8" x14ac:dyDescent="0.2">
      <c r="A35" s="17"/>
      <c r="B35" s="19" t="s">
        <v>68</v>
      </c>
      <c r="C35" s="33">
        <f>SUM(C12+C20+C28+C31)</f>
        <v>22793.43</v>
      </c>
      <c r="D35" s="33">
        <f t="shared" ref="D35:F35" si="7">SUM(D12+D20+D28+D31)</f>
        <v>7174.2199999999993</v>
      </c>
      <c r="E35" s="33">
        <f t="shared" si="7"/>
        <v>0</v>
      </c>
      <c r="F35" s="33">
        <f t="shared" si="7"/>
        <v>29967.645</v>
      </c>
      <c r="G35" s="133"/>
    </row>
    <row r="36" spans="1:8" x14ac:dyDescent="0.2">
      <c r="A36" s="17"/>
      <c r="B36" s="20"/>
      <c r="C36" s="34"/>
      <c r="D36" s="34"/>
      <c r="E36" s="34"/>
      <c r="F36" s="34"/>
      <c r="G36" s="107"/>
    </row>
    <row r="37" spans="1:8" x14ac:dyDescent="0.2">
      <c r="A37" s="12"/>
      <c r="B37" s="19" t="s">
        <v>69</v>
      </c>
      <c r="C37" s="33">
        <f>SUM(C12+C20+C28+C31)</f>
        <v>22793.43</v>
      </c>
      <c r="D37" s="33">
        <f t="shared" ref="D37:F37" si="8">SUM(D12+D20+D28+D31)</f>
        <v>7174.2199999999993</v>
      </c>
      <c r="E37" s="33">
        <f t="shared" si="8"/>
        <v>0</v>
      </c>
      <c r="F37" s="33">
        <f t="shared" si="8"/>
        <v>29967.645</v>
      </c>
      <c r="G37" s="36"/>
    </row>
    <row r="38" spans="1:8" x14ac:dyDescent="0.2">
      <c r="A38" s="12"/>
      <c r="B38" s="19" t="s">
        <v>70</v>
      </c>
      <c r="C38" s="33">
        <f>SUM(C13+C16+C18+C21+C25+C29+C32)</f>
        <v>22793.43</v>
      </c>
      <c r="D38" s="33">
        <f t="shared" ref="D38:F38" si="9">SUM(D13+D16+D18+D21+D25+D29+D32)</f>
        <v>7174.2199999999993</v>
      </c>
      <c r="E38" s="33">
        <f t="shared" si="9"/>
        <v>0</v>
      </c>
      <c r="F38" s="33">
        <f t="shared" si="9"/>
        <v>29967.645</v>
      </c>
      <c r="G38" s="111"/>
    </row>
    <row r="39" spans="1:8" x14ac:dyDescent="0.2">
      <c r="A39" s="12"/>
      <c r="B39" s="19" t="s">
        <v>71</v>
      </c>
      <c r="C39" s="33">
        <f>SUM(C14+C15+C17+C19+C22+C23+C24+C26+C27+C30+C33+C34)</f>
        <v>22793.43</v>
      </c>
      <c r="D39" s="33">
        <f t="shared" ref="D39:F39" si="10">SUM(D14+D15+D17+D19+D22+D23+D24+D26+D27+D30+D33+D34)</f>
        <v>7174.2199999999993</v>
      </c>
      <c r="E39" s="33">
        <f t="shared" si="10"/>
        <v>0</v>
      </c>
      <c r="F39" s="33">
        <f t="shared" si="10"/>
        <v>29967.645</v>
      </c>
      <c r="G39" s="142"/>
      <c r="H39" s="134"/>
    </row>
    <row r="40" spans="1:8" x14ac:dyDescent="0.2">
      <c r="A40" s="24"/>
      <c r="G40" s="22"/>
    </row>
    <row r="41" spans="1:8" x14ac:dyDescent="0.2">
      <c r="G41" s="22"/>
    </row>
    <row r="42" spans="1:8" x14ac:dyDescent="0.2">
      <c r="G42" s="22"/>
    </row>
    <row r="43" spans="1:8" x14ac:dyDescent="0.2">
      <c r="G43" s="22"/>
    </row>
    <row r="44" spans="1:8" x14ac:dyDescent="0.2">
      <c r="G44" s="22"/>
    </row>
    <row r="45" spans="1:8" x14ac:dyDescent="0.2">
      <c r="G45" s="22"/>
    </row>
    <row r="46" spans="1:8" x14ac:dyDescent="0.2">
      <c r="G46" s="22"/>
    </row>
    <row r="47" spans="1:8" x14ac:dyDescent="0.2"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81" ht="15" customHeight="1" x14ac:dyDescent="0.2"/>
    <row r="1088" spans="7:7" x14ac:dyDescent="0.2">
      <c r="G1088" s="25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26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27"/>
    </row>
    <row r="1107" spans="7:7" x14ac:dyDescent="0.2">
      <c r="G1107" s="28"/>
    </row>
    <row r="1108" spans="7:7" x14ac:dyDescent="0.2">
      <c r="G1108" s="27"/>
    </row>
    <row r="1109" spans="7:7" x14ac:dyDescent="0.2">
      <c r="G1109" s="29"/>
    </row>
    <row r="1110" spans="7:7" x14ac:dyDescent="0.2">
      <c r="G1110" s="22"/>
    </row>
    <row r="1111" spans="7:7" x14ac:dyDescent="0.2">
      <c r="G1111" s="21"/>
    </row>
    <row r="1112" spans="7:7" x14ac:dyDescent="0.2">
      <c r="G1112" s="22"/>
    </row>
    <row r="1113" spans="7:7" x14ac:dyDescent="0.2">
      <c r="G1113" s="22"/>
    </row>
    <row r="1114" spans="7:7" x14ac:dyDescent="0.2">
      <c r="G1114" s="22"/>
    </row>
    <row r="1115" spans="7:7" x14ac:dyDescent="0.2">
      <c r="G1115" s="21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2462" spans="8:102" ht="11.1" customHeight="1" x14ac:dyDescent="0.2">
      <c r="H2462" s="25"/>
      <c r="I2462" s="25"/>
      <c r="J2462" s="25"/>
      <c r="K2462" s="25"/>
      <c r="L2462" s="25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  <c r="AA2462" s="25"/>
      <c r="AB2462" s="25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/>
      <c r="AQ2462" s="25"/>
      <c r="AR2462" s="25"/>
      <c r="AS2462" s="25"/>
      <c r="AT2462" s="25"/>
      <c r="AU2462" s="25"/>
      <c r="AV2462" s="25"/>
      <c r="AW2462" s="25"/>
      <c r="AX2462" s="25"/>
      <c r="AZ2462" s="25"/>
      <c r="BA2462" s="25"/>
      <c r="BB2462" s="25"/>
      <c r="BC2462" s="25"/>
      <c r="BD2462" s="25"/>
      <c r="BE2462" s="25"/>
      <c r="BG2462" s="25"/>
      <c r="BH2462" s="25"/>
      <c r="BI2462" s="25"/>
      <c r="BJ2462" s="25"/>
      <c r="BK2462" s="25"/>
      <c r="BL2462" s="25"/>
      <c r="BN2462" s="25"/>
      <c r="BO2462" s="25"/>
      <c r="BP2462" s="25"/>
      <c r="BQ2462" s="25"/>
      <c r="BR2462" s="25"/>
      <c r="BS2462" s="25"/>
      <c r="BU2462" s="25"/>
      <c r="BV2462" s="25"/>
      <c r="BW2462" s="25"/>
      <c r="BX2462" s="25"/>
      <c r="BY2462" s="25"/>
      <c r="BZ2462" s="25"/>
      <c r="CB2462" s="25"/>
      <c r="CC2462" s="25"/>
      <c r="CD2462" s="25"/>
      <c r="CE2462" s="25"/>
      <c r="CF2462" s="25"/>
      <c r="CG2462" s="25"/>
      <c r="CI2462" s="25"/>
      <c r="CJ2462" s="25"/>
      <c r="CK2462" s="25"/>
      <c r="CL2462" s="25"/>
      <c r="CM2462" s="25"/>
      <c r="CN2462" s="25"/>
      <c r="CP2462" s="25"/>
      <c r="CQ2462" s="25"/>
      <c r="CR2462" s="25"/>
      <c r="CS2462" s="25"/>
      <c r="CT2462" s="25"/>
      <c r="CU2462" s="25"/>
      <c r="CW2462" s="25"/>
      <c r="CX2462" s="25"/>
    </row>
    <row r="2463" spans="8:102" ht="11.1" customHeight="1" x14ac:dyDescent="0.2">
      <c r="H2463" s="1"/>
      <c r="I2463" s="1"/>
      <c r="J2463" s="1"/>
      <c r="K2463" s="1"/>
      <c r="L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Z2463" s="1"/>
      <c r="BA2463" s="1"/>
      <c r="BB2463" s="1"/>
      <c r="BC2463" s="1"/>
      <c r="BD2463" s="1"/>
      <c r="BE2463" s="1"/>
      <c r="BG2463" s="1"/>
      <c r="BH2463" s="1"/>
      <c r="BI2463" s="1"/>
      <c r="BJ2463" s="1"/>
      <c r="BK2463" s="1"/>
      <c r="BL2463" s="1"/>
      <c r="BN2463" s="1"/>
      <c r="BO2463" s="1"/>
      <c r="BP2463" s="1"/>
      <c r="BQ2463" s="1"/>
      <c r="BR2463" s="1"/>
      <c r="BS2463" s="1"/>
      <c r="BU2463" s="1"/>
      <c r="BV2463" s="1"/>
      <c r="BW2463" s="1"/>
      <c r="BX2463" s="1"/>
      <c r="BY2463" s="1"/>
      <c r="BZ2463" s="1"/>
      <c r="CB2463" s="1"/>
      <c r="CC2463" s="1"/>
      <c r="CD2463" s="1"/>
      <c r="CE2463" s="1"/>
      <c r="CF2463" s="1"/>
      <c r="CG2463" s="1"/>
      <c r="CI2463" s="1"/>
      <c r="CJ2463" s="1"/>
      <c r="CK2463" s="1"/>
      <c r="CL2463" s="1"/>
      <c r="CM2463" s="1"/>
      <c r="CN2463" s="1"/>
      <c r="CP2463" s="1"/>
      <c r="CQ2463" s="1"/>
      <c r="CR2463" s="1"/>
      <c r="CS2463" s="1"/>
      <c r="CT2463" s="1"/>
      <c r="CU2463" s="1"/>
      <c r="CW2463" s="1"/>
      <c r="CX2463" s="1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J2464" s="1"/>
      <c r="AK2464" s="1"/>
      <c r="AM2464" s="1"/>
      <c r="AO2464" s="1"/>
      <c r="AP2464" s="1"/>
      <c r="AQ2464" s="1"/>
      <c r="AR2464" s="1"/>
      <c r="AS2464" s="1"/>
      <c r="AT2464" s="1"/>
      <c r="AV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W2464" s="1"/>
      <c r="CX2464" s="1"/>
    </row>
    <row r="2465" spans="8:102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ht="12.95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S2466" s="1"/>
      <c r="AV2466" s="1"/>
      <c r="AX2466" s="1"/>
      <c r="AZ2466" s="1"/>
      <c r="BA2466" s="1"/>
      <c r="BB2466" s="1"/>
      <c r="BC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V2466" s="1"/>
      <c r="BW2466" s="1"/>
      <c r="BX2466" s="1"/>
      <c r="BY2466" s="1"/>
      <c r="BZ2466" s="1"/>
      <c r="CD2466" s="1"/>
      <c r="CE2466" s="1"/>
      <c r="CF2466" s="1"/>
      <c r="CG2466" s="1"/>
      <c r="CJ2466" s="1"/>
      <c r="CK2466" s="1"/>
      <c r="CL2466" s="1"/>
      <c r="CM2466" s="1"/>
      <c r="CN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Y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O2478" s="1"/>
      <c r="S2478" s="1"/>
      <c r="T2478" s="1"/>
      <c r="V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J2480" s="1"/>
      <c r="BL2480" s="1"/>
      <c r="BO2480" s="1"/>
      <c r="BP2480" s="1"/>
      <c r="BQ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Z2481" s="1"/>
      <c r="BA2481" s="1"/>
      <c r="BH2481" s="1"/>
      <c r="BO2481" s="1"/>
      <c r="BP2481" s="1"/>
      <c r="CD2481" s="1"/>
      <c r="CE2481" s="1"/>
      <c r="CF2481" s="1"/>
      <c r="CW2481" s="1"/>
      <c r="CX2481" s="1"/>
    </row>
    <row r="2482" spans="8:128" x14ac:dyDescent="0.2">
      <c r="AG2482" s="1"/>
      <c r="AK2482" s="1"/>
      <c r="AM2482" s="1"/>
      <c r="AP2482" s="1"/>
      <c r="AZ2482" s="1"/>
      <c r="BA2482" s="1"/>
      <c r="BO2482" s="1"/>
      <c r="BP2482" s="1"/>
      <c r="CD2482" s="1"/>
      <c r="CE2482" s="1"/>
      <c r="CF2482" s="1"/>
      <c r="CW2482" s="1"/>
    </row>
    <row r="2483" spans="8:128" x14ac:dyDescent="0.2"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29"/>
      <c r="Z2483" s="29"/>
      <c r="AA2483" s="29"/>
      <c r="AB2483" s="29"/>
      <c r="AC2483" s="29"/>
      <c r="AD2483" s="29"/>
      <c r="AE2483" s="29"/>
      <c r="AF2483" s="29"/>
      <c r="AG2483" s="29"/>
      <c r="AH2483" s="29"/>
      <c r="AI2483" s="29"/>
      <c r="AJ2483" s="29"/>
      <c r="AK2483" s="29"/>
      <c r="AL2483" s="29"/>
      <c r="AM2483" s="29"/>
      <c r="AN2483" s="29"/>
      <c r="AO2483" s="29"/>
      <c r="AP2483" s="29"/>
      <c r="AQ2483" s="29"/>
      <c r="AR2483" s="29"/>
      <c r="AS2483" s="29"/>
      <c r="AT2483" s="29"/>
      <c r="AU2483" s="29"/>
      <c r="AV2483" s="29"/>
      <c r="AW2483" s="29"/>
      <c r="AX2483" s="29"/>
      <c r="AY2483" s="29"/>
      <c r="AZ2483" s="29"/>
      <c r="BA2483" s="29"/>
      <c r="BB2483" s="29"/>
      <c r="BC2483" s="29"/>
      <c r="BD2483" s="29"/>
      <c r="BE2483" s="29"/>
      <c r="BF2483" s="29"/>
      <c r="BG2483" s="29"/>
      <c r="BH2483" s="29"/>
      <c r="BI2483" s="29"/>
      <c r="BJ2483" s="29"/>
      <c r="BK2483" s="29"/>
      <c r="BL2483" s="29"/>
      <c r="BM2483" s="29"/>
      <c r="BN2483" s="29"/>
      <c r="BO2483" s="29"/>
      <c r="BP2483" s="29"/>
      <c r="BQ2483" s="29"/>
      <c r="BR2483" s="29"/>
      <c r="BS2483" s="29"/>
      <c r="BT2483" s="29"/>
      <c r="BU2483" s="29"/>
      <c r="BV2483" s="29"/>
      <c r="BW2483" s="29"/>
      <c r="BX2483" s="29"/>
      <c r="BY2483" s="29"/>
      <c r="BZ2483" s="29"/>
      <c r="CA2483" s="29"/>
      <c r="CB2483" s="29"/>
      <c r="CC2483" s="29"/>
      <c r="CD2483" s="29"/>
      <c r="CE2483" s="29"/>
      <c r="CF2483" s="29"/>
      <c r="CG2483" s="29"/>
      <c r="CH2483" s="29"/>
      <c r="CI2483" s="29"/>
      <c r="CJ2483" s="29"/>
      <c r="CK2483" s="29"/>
      <c r="CL2483" s="29"/>
      <c r="CM2483" s="29"/>
      <c r="CN2483" s="29"/>
      <c r="CO2483" s="29"/>
      <c r="CP2483" s="29"/>
      <c r="CQ2483" s="29"/>
      <c r="CR2483" s="29"/>
      <c r="CS2483" s="29"/>
      <c r="CT2483" s="29"/>
      <c r="CU2483" s="29"/>
      <c r="CV2483" s="29"/>
      <c r="CW2483" s="29"/>
      <c r="CX2483" s="29"/>
      <c r="CY2483" s="29">
        <f t="shared" ref="CY2483:DG2483" si="11">SUM(CY2463:CY2482)</f>
        <v>0</v>
      </c>
      <c r="CZ2483" s="29">
        <f t="shared" si="11"/>
        <v>0</v>
      </c>
      <c r="DA2483" s="29">
        <f t="shared" si="11"/>
        <v>0</v>
      </c>
      <c r="DB2483" s="29">
        <f t="shared" si="11"/>
        <v>0</v>
      </c>
      <c r="DC2483" s="29">
        <f t="shared" si="11"/>
        <v>0</v>
      </c>
      <c r="DD2483" s="29">
        <f t="shared" si="11"/>
        <v>0</v>
      </c>
      <c r="DE2483" s="29">
        <f t="shared" si="11"/>
        <v>0</v>
      </c>
      <c r="DF2483" s="29">
        <f t="shared" si="11"/>
        <v>0</v>
      </c>
      <c r="DG2483" s="29">
        <f t="shared" si="11"/>
        <v>0</v>
      </c>
      <c r="DH2483" s="29"/>
      <c r="DI2483" s="29"/>
      <c r="DJ2483" s="29"/>
      <c r="DK2483" s="29"/>
      <c r="DL2483" s="29"/>
      <c r="DM2483" s="29"/>
      <c r="DN2483" s="29"/>
      <c r="DO2483" s="29"/>
      <c r="DP2483" s="29"/>
      <c r="DQ2483" s="29"/>
      <c r="DR2483" s="29"/>
      <c r="DS2483" s="29"/>
      <c r="DT2483" s="29"/>
      <c r="DU2483" s="29"/>
      <c r="DV2483" s="29"/>
      <c r="DW2483" s="29"/>
      <c r="DX2483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96"/>
  <sheetViews>
    <sheetView showGridLines="0" zoomScale="130" zoomScaleNormal="130" workbookViewId="0">
      <selection activeCell="J12" sqref="J1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85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124" t="s">
        <v>133</v>
      </c>
      <c r="B8" s="124"/>
      <c r="C8" s="124"/>
      <c r="D8" s="124"/>
      <c r="E8" s="124"/>
      <c r="F8" s="124"/>
    </row>
    <row r="9" spans="1:6" ht="13.5" thickBot="1" x14ac:dyDescent="0.25">
      <c r="A9" s="3"/>
      <c r="B9" s="3"/>
      <c r="C9" s="3"/>
      <c r="D9" s="96"/>
      <c r="E9" s="3"/>
      <c r="F9" s="3"/>
    </row>
    <row r="10" spans="1:6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20222.54</v>
      </c>
      <c r="D12" s="99">
        <f>SUM(D13+D16+D18)</f>
        <v>9542.85</v>
      </c>
      <c r="E12" s="99">
        <f>SUM(E13+E16+E18)</f>
        <v>0</v>
      </c>
      <c r="F12" s="99">
        <f>SUM(F13+F16+F18)</f>
        <v>29765.39</v>
      </c>
    </row>
    <row r="13" spans="1:6" x14ac:dyDescent="0.2">
      <c r="A13" s="12">
        <v>511</v>
      </c>
      <c r="B13" s="13" t="s">
        <v>106</v>
      </c>
      <c r="C13" s="89">
        <f>SUM(C14:C15)</f>
        <v>18202.55</v>
      </c>
      <c r="D13" s="89">
        <f>SUM(D14:D15)</f>
        <v>8100</v>
      </c>
      <c r="E13" s="89">
        <f>SUM(E14:E15)</f>
        <v>0</v>
      </c>
      <c r="F13" s="89">
        <f>SUM(F14:F15)</f>
        <v>26302.55</v>
      </c>
    </row>
    <row r="14" spans="1:6" x14ac:dyDescent="0.2">
      <c r="A14" s="14">
        <v>51101</v>
      </c>
      <c r="B14" s="15" t="s">
        <v>17</v>
      </c>
      <c r="C14" s="90">
        <v>16200</v>
      </c>
      <c r="D14" s="90">
        <v>8100</v>
      </c>
      <c r="E14" s="90"/>
      <c r="F14" s="90">
        <f>SUM(C14:E14)</f>
        <v>24300</v>
      </c>
    </row>
    <row r="15" spans="1:6" x14ac:dyDescent="0.2">
      <c r="A15" s="14">
        <v>51103</v>
      </c>
      <c r="B15" s="20" t="s">
        <v>18</v>
      </c>
      <c r="C15" s="90">
        <v>2002.55</v>
      </c>
      <c r="D15" s="90"/>
      <c r="E15" s="90"/>
      <c r="F15" s="90">
        <f t="shared" ref="F15" si="0">SUM(C15:E15)</f>
        <v>2002.55</v>
      </c>
    </row>
    <row r="16" spans="1:6" x14ac:dyDescent="0.2">
      <c r="A16" s="12">
        <v>514</v>
      </c>
      <c r="B16" s="11" t="s">
        <v>21</v>
      </c>
      <c r="C16" s="89">
        <f>SUM(C17)</f>
        <v>1063.1600000000001</v>
      </c>
      <c r="D16" s="89">
        <f t="shared" ref="D16:F16" si="1">SUM(D17)</f>
        <v>759.4</v>
      </c>
      <c r="E16" s="89">
        <f t="shared" si="1"/>
        <v>0</v>
      </c>
      <c r="F16" s="89">
        <f t="shared" si="1"/>
        <v>1822.56</v>
      </c>
    </row>
    <row r="17" spans="1:7" x14ac:dyDescent="0.2">
      <c r="A17" s="17">
        <v>51401</v>
      </c>
      <c r="B17" s="20" t="s">
        <v>22</v>
      </c>
      <c r="C17" s="90">
        <v>1063.1600000000001</v>
      </c>
      <c r="D17" s="90">
        <v>759.4</v>
      </c>
      <c r="E17" s="90"/>
      <c r="F17" s="90">
        <f>SUM(C17:E17)</f>
        <v>1822.56</v>
      </c>
    </row>
    <row r="18" spans="1:7" x14ac:dyDescent="0.2">
      <c r="A18" s="12">
        <v>515</v>
      </c>
      <c r="B18" s="19" t="s">
        <v>23</v>
      </c>
      <c r="C18" s="89">
        <f>SUM(C19:C19)</f>
        <v>956.83</v>
      </c>
      <c r="D18" s="89">
        <f>SUM(D19:D19)</f>
        <v>683.45</v>
      </c>
      <c r="E18" s="89">
        <f>SUM(E19:E19)</f>
        <v>0</v>
      </c>
      <c r="F18" s="89">
        <f>SUM(F19:F19)</f>
        <v>1640.2800000000002</v>
      </c>
    </row>
    <row r="19" spans="1:7" x14ac:dyDescent="0.2">
      <c r="A19" s="17">
        <v>51501</v>
      </c>
      <c r="B19" s="20" t="s">
        <v>22</v>
      </c>
      <c r="C19" s="90">
        <v>956.83</v>
      </c>
      <c r="D19" s="90">
        <v>683.45</v>
      </c>
      <c r="E19" s="90"/>
      <c r="F19" s="90">
        <f>SUM(C19:E19)</f>
        <v>1640.2800000000002</v>
      </c>
    </row>
    <row r="20" spans="1:7" x14ac:dyDescent="0.2">
      <c r="A20" s="12">
        <v>54</v>
      </c>
      <c r="B20" s="19" t="s">
        <v>26</v>
      </c>
      <c r="C20" s="33">
        <f>SUM(C21+C29+C33+C38)</f>
        <v>2725</v>
      </c>
      <c r="D20" s="33">
        <f>SUM(D21+D29+D33+D38)</f>
        <v>11000</v>
      </c>
      <c r="E20" s="33">
        <f>SUM(E21+E29+E33+E38)</f>
        <v>0</v>
      </c>
      <c r="F20" s="33">
        <f>SUM(F21+F29+F33+F38)</f>
        <v>13725</v>
      </c>
    </row>
    <row r="21" spans="1:7" x14ac:dyDescent="0.2">
      <c r="A21" s="12">
        <v>541</v>
      </c>
      <c r="B21" s="19" t="s">
        <v>117</v>
      </c>
      <c r="C21" s="33">
        <f>SUM(C22:C28)</f>
        <v>475</v>
      </c>
      <c r="D21" s="33">
        <f t="shared" ref="D21:F21" si="2">SUM(D22:D28)</f>
        <v>300</v>
      </c>
      <c r="E21" s="33">
        <f t="shared" si="2"/>
        <v>0</v>
      </c>
      <c r="F21" s="33">
        <f t="shared" si="2"/>
        <v>775</v>
      </c>
      <c r="G21" s="21"/>
    </row>
    <row r="22" spans="1:7" x14ac:dyDescent="0.2">
      <c r="A22" s="17">
        <v>54105</v>
      </c>
      <c r="B22" s="20" t="s">
        <v>30</v>
      </c>
      <c r="C22" s="34">
        <v>50</v>
      </c>
      <c r="D22" s="34"/>
      <c r="E22" s="34"/>
      <c r="F22" s="34">
        <f t="shared" ref="F22:F39" si="3">SUM(C22:E22)</f>
        <v>50</v>
      </c>
      <c r="G22" s="22"/>
    </row>
    <row r="23" spans="1:7" x14ac:dyDescent="0.2">
      <c r="A23" s="117">
        <v>54111</v>
      </c>
      <c r="B23" s="118" t="s">
        <v>143</v>
      </c>
      <c r="C23" s="90">
        <v>100</v>
      </c>
      <c r="D23" s="90"/>
      <c r="E23" s="90"/>
      <c r="F23" s="34">
        <f t="shared" si="3"/>
        <v>100</v>
      </c>
      <c r="G23" s="22"/>
    </row>
    <row r="24" spans="1:7" x14ac:dyDescent="0.2">
      <c r="A24" s="17">
        <v>54114</v>
      </c>
      <c r="B24" s="20" t="s">
        <v>34</v>
      </c>
      <c r="C24" s="34">
        <v>50</v>
      </c>
      <c r="D24" s="34"/>
      <c r="E24" s="34"/>
      <c r="F24" s="34">
        <f t="shared" si="3"/>
        <v>50</v>
      </c>
      <c r="G24" s="22"/>
    </row>
    <row r="25" spans="1:7" x14ac:dyDescent="0.2">
      <c r="A25" s="17">
        <v>54115</v>
      </c>
      <c r="B25" s="20" t="s">
        <v>35</v>
      </c>
      <c r="C25" s="34">
        <v>25</v>
      </c>
      <c r="D25" s="90">
        <v>100</v>
      </c>
      <c r="E25" s="34"/>
      <c r="F25" s="34">
        <f t="shared" si="3"/>
        <v>125</v>
      </c>
      <c r="G25" s="22"/>
    </row>
    <row r="26" spans="1:7" x14ac:dyDescent="0.2">
      <c r="A26" s="17">
        <v>54118</v>
      </c>
      <c r="B26" s="20" t="s">
        <v>156</v>
      </c>
      <c r="C26" s="34">
        <v>50</v>
      </c>
      <c r="D26" s="34"/>
      <c r="E26" s="34"/>
      <c r="F26" s="34">
        <f t="shared" si="3"/>
        <v>50</v>
      </c>
      <c r="G26" s="22"/>
    </row>
    <row r="27" spans="1:7" x14ac:dyDescent="0.2">
      <c r="A27" s="17">
        <v>54119</v>
      </c>
      <c r="B27" s="20" t="s">
        <v>157</v>
      </c>
      <c r="C27" s="34">
        <v>100</v>
      </c>
      <c r="D27" s="34"/>
      <c r="E27" s="34"/>
      <c r="F27" s="34">
        <f t="shared" si="3"/>
        <v>100</v>
      </c>
      <c r="G27" s="22"/>
    </row>
    <row r="28" spans="1:7" x14ac:dyDescent="0.2">
      <c r="A28" s="17">
        <v>54199</v>
      </c>
      <c r="B28" s="20" t="s">
        <v>36</v>
      </c>
      <c r="C28" s="34">
        <v>100</v>
      </c>
      <c r="D28" s="90">
        <v>200</v>
      </c>
      <c r="E28" s="34"/>
      <c r="F28" s="34">
        <f t="shared" si="3"/>
        <v>300</v>
      </c>
      <c r="G28" s="22"/>
    </row>
    <row r="29" spans="1:7" x14ac:dyDescent="0.2">
      <c r="A29" s="12">
        <v>542</v>
      </c>
      <c r="B29" s="19" t="s">
        <v>122</v>
      </c>
      <c r="C29" s="33">
        <f>SUM(C30:C32)</f>
        <v>0</v>
      </c>
      <c r="D29" s="33">
        <f t="shared" ref="D29:F29" si="4">SUM(D30:D32)</f>
        <v>10700</v>
      </c>
      <c r="E29" s="33">
        <f t="shared" si="4"/>
        <v>0</v>
      </c>
      <c r="F29" s="33">
        <f t="shared" si="4"/>
        <v>10700</v>
      </c>
      <c r="G29" s="22"/>
    </row>
    <row r="30" spans="1:7" x14ac:dyDescent="0.2">
      <c r="A30" s="17">
        <v>54201</v>
      </c>
      <c r="B30" s="20" t="s">
        <v>145</v>
      </c>
      <c r="C30" s="34"/>
      <c r="D30" s="34">
        <v>8000</v>
      </c>
      <c r="E30" s="34"/>
      <c r="F30" s="34">
        <f t="shared" si="3"/>
        <v>8000</v>
      </c>
      <c r="G30" s="22"/>
    </row>
    <row r="31" spans="1:7" x14ac:dyDescent="0.2">
      <c r="A31" s="17">
        <v>54202</v>
      </c>
      <c r="B31" s="20" t="s">
        <v>37</v>
      </c>
      <c r="C31" s="34"/>
      <c r="D31" s="34">
        <v>1200</v>
      </c>
      <c r="E31" s="34"/>
      <c r="F31" s="34">
        <f t="shared" si="3"/>
        <v>1200</v>
      </c>
      <c r="G31" s="22"/>
    </row>
    <row r="32" spans="1:7" x14ac:dyDescent="0.2">
      <c r="A32" s="17">
        <v>54203</v>
      </c>
      <c r="B32" s="20" t="s">
        <v>38</v>
      </c>
      <c r="C32" s="34"/>
      <c r="D32" s="34">
        <v>1500</v>
      </c>
      <c r="E32" s="34"/>
      <c r="F32" s="34">
        <f t="shared" si="3"/>
        <v>1500</v>
      </c>
      <c r="G32" s="22"/>
    </row>
    <row r="33" spans="1:7" x14ac:dyDescent="0.2">
      <c r="A33" s="12">
        <v>543</v>
      </c>
      <c r="B33" s="19" t="s">
        <v>108</v>
      </c>
      <c r="C33" s="33">
        <f>SUM(C34:C37)</f>
        <v>2200</v>
      </c>
      <c r="D33" s="33">
        <f t="shared" ref="D33:F33" si="5">SUM(D34:D37)</f>
        <v>0</v>
      </c>
      <c r="E33" s="33">
        <f t="shared" si="5"/>
        <v>0</v>
      </c>
      <c r="F33" s="33">
        <f t="shared" si="5"/>
        <v>2200</v>
      </c>
      <c r="G33" s="21"/>
    </row>
    <row r="34" spans="1:7" x14ac:dyDescent="0.2">
      <c r="A34" s="17">
        <v>54301</v>
      </c>
      <c r="B34" s="20" t="s">
        <v>41</v>
      </c>
      <c r="C34" s="34">
        <v>200</v>
      </c>
      <c r="D34" s="34"/>
      <c r="E34" s="34"/>
      <c r="F34" s="34">
        <f t="shared" si="3"/>
        <v>200</v>
      </c>
      <c r="G34" s="22"/>
    </row>
    <row r="35" spans="1:7" x14ac:dyDescent="0.2">
      <c r="A35" s="17">
        <v>54303</v>
      </c>
      <c r="B35" s="20" t="s">
        <v>171</v>
      </c>
      <c r="C35" s="34">
        <v>1000</v>
      </c>
      <c r="D35" s="34"/>
      <c r="E35" s="34"/>
      <c r="F35" s="34">
        <f t="shared" si="3"/>
        <v>1000</v>
      </c>
      <c r="G35" s="22"/>
    </row>
    <row r="36" spans="1:7" x14ac:dyDescent="0.2">
      <c r="A36" s="17">
        <v>54316</v>
      </c>
      <c r="B36" s="20" t="s">
        <v>1</v>
      </c>
      <c r="C36" s="34">
        <v>200</v>
      </c>
      <c r="D36" s="34"/>
      <c r="E36" s="34"/>
      <c r="F36" s="34">
        <f t="shared" si="3"/>
        <v>200</v>
      </c>
      <c r="G36" s="22"/>
    </row>
    <row r="37" spans="1:7" x14ac:dyDescent="0.2">
      <c r="A37" s="17">
        <v>54399</v>
      </c>
      <c r="B37" s="20" t="s">
        <v>147</v>
      </c>
      <c r="C37" s="34">
        <v>800</v>
      </c>
      <c r="D37" s="34"/>
      <c r="E37" s="34"/>
      <c r="F37" s="34">
        <f t="shared" si="3"/>
        <v>800</v>
      </c>
      <c r="G37" s="22"/>
    </row>
    <row r="38" spans="1:7" x14ac:dyDescent="0.2">
      <c r="A38" s="12">
        <v>544</v>
      </c>
      <c r="B38" s="19" t="s">
        <v>109</v>
      </c>
      <c r="C38" s="33">
        <f>SUM(C39)</f>
        <v>50</v>
      </c>
      <c r="D38" s="33">
        <f t="shared" ref="D38:F38" si="6">SUM(D39)</f>
        <v>0</v>
      </c>
      <c r="E38" s="33">
        <f t="shared" si="6"/>
        <v>0</v>
      </c>
      <c r="F38" s="33">
        <f t="shared" si="6"/>
        <v>50</v>
      </c>
      <c r="G38" s="22"/>
    </row>
    <row r="39" spans="1:7" x14ac:dyDescent="0.2">
      <c r="A39" s="17">
        <v>54401</v>
      </c>
      <c r="B39" s="20" t="s">
        <v>48</v>
      </c>
      <c r="C39" s="34">
        <v>50</v>
      </c>
      <c r="D39" s="34"/>
      <c r="E39" s="34"/>
      <c r="F39" s="34">
        <f t="shared" si="3"/>
        <v>50</v>
      </c>
      <c r="G39" s="22"/>
    </row>
    <row r="40" spans="1:7" x14ac:dyDescent="0.2">
      <c r="A40" s="12">
        <v>55</v>
      </c>
      <c r="B40" s="19" t="s">
        <v>52</v>
      </c>
      <c r="C40" s="33">
        <f>SUM(C41)</f>
        <v>330</v>
      </c>
      <c r="D40" s="33">
        <f t="shared" ref="D40:F40" si="7">SUM(D41)</f>
        <v>0</v>
      </c>
      <c r="E40" s="33">
        <f t="shared" si="7"/>
        <v>0</v>
      </c>
      <c r="F40" s="33">
        <f t="shared" si="7"/>
        <v>330</v>
      </c>
      <c r="G40" s="22"/>
    </row>
    <row r="41" spans="1:7" x14ac:dyDescent="0.2">
      <c r="A41" s="12">
        <v>556</v>
      </c>
      <c r="B41" s="19" t="s">
        <v>111</v>
      </c>
      <c r="C41" s="33">
        <f>SUM(C42)</f>
        <v>330</v>
      </c>
      <c r="D41" s="33">
        <f t="shared" ref="D41:F41" si="8">SUM(D42)</f>
        <v>0</v>
      </c>
      <c r="E41" s="33">
        <f t="shared" si="8"/>
        <v>0</v>
      </c>
      <c r="F41" s="33">
        <f t="shared" si="8"/>
        <v>330</v>
      </c>
      <c r="G41" s="22"/>
    </row>
    <row r="42" spans="1:7" x14ac:dyDescent="0.2">
      <c r="A42" s="17">
        <v>55601</v>
      </c>
      <c r="B42" s="20" t="s">
        <v>53</v>
      </c>
      <c r="C42" s="34">
        <v>330</v>
      </c>
      <c r="D42" s="34"/>
      <c r="E42" s="34"/>
      <c r="F42" s="34">
        <f t="shared" ref="F42" si="9">SUM(C42:E42)</f>
        <v>330</v>
      </c>
      <c r="G42" s="22"/>
    </row>
    <row r="43" spans="1:7" x14ac:dyDescent="0.2">
      <c r="A43" s="12">
        <v>61</v>
      </c>
      <c r="B43" s="19" t="s">
        <v>58</v>
      </c>
      <c r="C43" s="33">
        <f>SUM(C44)</f>
        <v>900</v>
      </c>
      <c r="D43" s="33">
        <f t="shared" ref="D43:F43" si="10">SUM(D44)</f>
        <v>0</v>
      </c>
      <c r="E43" s="33">
        <f t="shared" si="10"/>
        <v>0</v>
      </c>
      <c r="F43" s="33">
        <f t="shared" si="10"/>
        <v>900</v>
      </c>
      <c r="G43" s="22"/>
    </row>
    <row r="44" spans="1:7" x14ac:dyDescent="0.2">
      <c r="A44" s="12">
        <v>611</v>
      </c>
      <c r="B44" s="19" t="s">
        <v>116</v>
      </c>
      <c r="C44" s="33">
        <f>SUM(C45:C47)</f>
        <v>900</v>
      </c>
      <c r="D44" s="33">
        <f t="shared" ref="D44:F44" si="11">SUM(D45:D47)</f>
        <v>0</v>
      </c>
      <c r="E44" s="33">
        <f t="shared" si="11"/>
        <v>0</v>
      </c>
      <c r="F44" s="33">
        <f t="shared" si="11"/>
        <v>900</v>
      </c>
      <c r="G44" s="22"/>
    </row>
    <row r="45" spans="1:7" x14ac:dyDescent="0.2">
      <c r="A45" s="17">
        <v>61101</v>
      </c>
      <c r="B45" s="20" t="s">
        <v>60</v>
      </c>
      <c r="C45" s="34">
        <v>500</v>
      </c>
      <c r="D45" s="34"/>
      <c r="E45" s="34"/>
      <c r="F45" s="34">
        <f t="shared" ref="F45:F47" si="12">SUM(C45:E45)</f>
        <v>500</v>
      </c>
      <c r="G45" s="22"/>
    </row>
    <row r="46" spans="1:7" x14ac:dyDescent="0.2">
      <c r="A46" s="17">
        <v>61102</v>
      </c>
      <c r="B46" s="20" t="s">
        <v>61</v>
      </c>
      <c r="C46" s="34">
        <v>300</v>
      </c>
      <c r="D46" s="34"/>
      <c r="E46" s="34"/>
      <c r="F46" s="34">
        <f t="shared" si="12"/>
        <v>300</v>
      </c>
      <c r="G46" s="22"/>
    </row>
    <row r="47" spans="1:7" x14ac:dyDescent="0.2">
      <c r="A47" s="17">
        <v>61199</v>
      </c>
      <c r="B47" s="20" t="s">
        <v>63</v>
      </c>
      <c r="C47" s="34">
        <v>100</v>
      </c>
      <c r="D47" s="34"/>
      <c r="E47" s="34"/>
      <c r="F47" s="34">
        <f t="shared" si="12"/>
        <v>100</v>
      </c>
      <c r="G47" s="22"/>
    </row>
    <row r="48" spans="1:7" x14ac:dyDescent="0.2">
      <c r="A48" s="17"/>
      <c r="B48" s="19" t="s">
        <v>68</v>
      </c>
      <c r="C48" s="33">
        <f>SUM(C12+C20+C40+C43)</f>
        <v>24177.54</v>
      </c>
      <c r="D48" s="33">
        <f t="shared" ref="D48:F48" si="13">SUM(D12+D20+D40+D43)</f>
        <v>20542.849999999999</v>
      </c>
      <c r="E48" s="33">
        <f t="shared" si="13"/>
        <v>0</v>
      </c>
      <c r="F48" s="33">
        <f t="shared" si="13"/>
        <v>44720.39</v>
      </c>
      <c r="G48" s="22"/>
    </row>
    <row r="49" spans="1:8" x14ac:dyDescent="0.2">
      <c r="A49" s="17"/>
      <c r="B49" s="20"/>
      <c r="C49" s="34"/>
      <c r="D49" s="34"/>
      <c r="E49" s="34"/>
      <c r="F49" s="34"/>
      <c r="G49" s="22"/>
    </row>
    <row r="50" spans="1:8" x14ac:dyDescent="0.2">
      <c r="A50" s="12"/>
      <c r="B50" s="19" t="s">
        <v>69</v>
      </c>
      <c r="C50" s="33">
        <f>SUM(C12+C20+C40+C43)</f>
        <v>24177.54</v>
      </c>
      <c r="D50" s="33">
        <f t="shared" ref="D50:F50" si="14">SUM(D12+D20+D40+D43)</f>
        <v>20542.849999999999</v>
      </c>
      <c r="E50" s="33">
        <f t="shared" si="14"/>
        <v>0</v>
      </c>
      <c r="F50" s="33">
        <f t="shared" si="14"/>
        <v>44720.39</v>
      </c>
      <c r="G50" s="36"/>
    </row>
    <row r="51" spans="1:8" x14ac:dyDescent="0.2">
      <c r="A51" s="12"/>
      <c r="B51" s="19" t="s">
        <v>70</v>
      </c>
      <c r="C51" s="33">
        <f>SUM(C13+C16+C18+C21+C29+C33+C38+C41+C44)</f>
        <v>24177.54</v>
      </c>
      <c r="D51" s="33">
        <f t="shared" ref="D51:F51" si="15">SUM(D13+D16+D18+D21+D29+D33+D38+D41+D44)</f>
        <v>20542.849999999999</v>
      </c>
      <c r="E51" s="33">
        <f t="shared" si="15"/>
        <v>0</v>
      </c>
      <c r="F51" s="33">
        <f t="shared" si="15"/>
        <v>44720.39</v>
      </c>
      <c r="G51" s="36"/>
    </row>
    <row r="52" spans="1:8" x14ac:dyDescent="0.2">
      <c r="A52" s="12"/>
      <c r="B52" s="19" t="s">
        <v>71</v>
      </c>
      <c r="C52" s="33">
        <f>SUM(C14+C15+C17+C19+C22+C23+C24+C25+C26+C27+C28+C30+C31+C32+C34+C35+C36+C37+C39+C42+C45+C46+C47)</f>
        <v>24177.54</v>
      </c>
      <c r="D52" s="33">
        <f t="shared" ref="D52:F52" si="16">SUM(D14+D15+D17+D19+D22+D23+D24+D25+D26+D27+D28+D30+D31+D32+D34+D35+D36+D37+D39+D42+D45+D46+D47)</f>
        <v>20542.849999999999</v>
      </c>
      <c r="E52" s="33">
        <f t="shared" si="16"/>
        <v>0</v>
      </c>
      <c r="F52" s="33">
        <f t="shared" si="16"/>
        <v>44720.39</v>
      </c>
      <c r="G52" s="112"/>
      <c r="H52" s="24"/>
    </row>
    <row r="53" spans="1:8" x14ac:dyDescent="0.2">
      <c r="A53" s="24"/>
      <c r="G53" s="22"/>
    </row>
    <row r="54" spans="1:8" x14ac:dyDescent="0.2">
      <c r="G54" s="22"/>
    </row>
    <row r="55" spans="1:8" x14ac:dyDescent="0.2">
      <c r="G55" s="22"/>
    </row>
    <row r="56" spans="1:8" x14ac:dyDescent="0.2">
      <c r="G56" s="22"/>
    </row>
    <row r="57" spans="1:8" x14ac:dyDescent="0.2">
      <c r="G57" s="22"/>
    </row>
    <row r="58" spans="1:8" x14ac:dyDescent="0.2">
      <c r="G58" s="22"/>
    </row>
    <row r="59" spans="1:8" x14ac:dyDescent="0.2">
      <c r="G59" s="22"/>
    </row>
    <row r="60" spans="1:8" x14ac:dyDescent="0.2">
      <c r="G60" s="22"/>
    </row>
    <row r="61" spans="1:8" x14ac:dyDescent="0.2">
      <c r="G61" s="22"/>
    </row>
    <row r="62" spans="1:8" x14ac:dyDescent="0.2">
      <c r="G62" s="22"/>
    </row>
    <row r="63" spans="1:8" x14ac:dyDescent="0.2">
      <c r="G63" s="22"/>
    </row>
    <row r="64" spans="1:8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80" spans="7:7" x14ac:dyDescent="0.2">
      <c r="G80" s="22"/>
    </row>
    <row r="81" spans="7:7" x14ac:dyDescent="0.2">
      <c r="G81" s="22"/>
    </row>
    <row r="94" spans="7:7" ht="15" customHeight="1" x14ac:dyDescent="0.2"/>
    <row r="1101" spans="7:7" x14ac:dyDescent="0.2">
      <c r="G1101" s="25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26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27"/>
    </row>
    <row r="1120" spans="7:7" x14ac:dyDescent="0.2">
      <c r="G1120" s="28"/>
    </row>
    <row r="1121" spans="7:7" x14ac:dyDescent="0.2">
      <c r="G1121" s="27"/>
    </row>
    <row r="1122" spans="7:7" x14ac:dyDescent="0.2">
      <c r="G1122" s="29"/>
    </row>
    <row r="1123" spans="7:7" x14ac:dyDescent="0.2">
      <c r="G1123" s="22"/>
    </row>
    <row r="1124" spans="7:7" x14ac:dyDescent="0.2">
      <c r="G1124" s="21"/>
    </row>
    <row r="1125" spans="7:7" x14ac:dyDescent="0.2">
      <c r="G1125" s="22"/>
    </row>
    <row r="1126" spans="7:7" x14ac:dyDescent="0.2">
      <c r="G1126" s="22"/>
    </row>
    <row r="1127" spans="7:7" x14ac:dyDescent="0.2">
      <c r="G1127" s="22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1132" spans="7:7" x14ac:dyDescent="0.2">
      <c r="G1132" s="21"/>
    </row>
    <row r="1133" spans="7:7" x14ac:dyDescent="0.2">
      <c r="G1133" s="21"/>
    </row>
    <row r="2475" spans="8:102" ht="11.1" customHeight="1" x14ac:dyDescent="0.2">
      <c r="H2475" s="25"/>
      <c r="I2475" s="25"/>
      <c r="J2475" s="25"/>
      <c r="K2475" s="25"/>
      <c r="L2475" s="25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5"/>
      <c r="AB2475" s="25"/>
      <c r="AC2475" s="25"/>
      <c r="AD2475" s="25"/>
      <c r="AE2475" s="25"/>
      <c r="AF2475" s="25"/>
      <c r="AG2475" s="25"/>
      <c r="AH2475" s="25"/>
      <c r="AI2475" s="25"/>
      <c r="AJ2475" s="25"/>
      <c r="AK2475" s="25"/>
      <c r="AL2475" s="25"/>
      <c r="AM2475" s="25"/>
      <c r="AN2475" s="25"/>
      <c r="AO2475" s="25"/>
      <c r="AP2475" s="25"/>
      <c r="AQ2475" s="25"/>
      <c r="AR2475" s="25"/>
      <c r="AS2475" s="25"/>
      <c r="AT2475" s="25"/>
      <c r="AU2475" s="25"/>
      <c r="AV2475" s="25"/>
      <c r="AW2475" s="25"/>
      <c r="AX2475" s="25"/>
      <c r="AZ2475" s="25"/>
      <c r="BA2475" s="25"/>
      <c r="BB2475" s="25"/>
      <c r="BC2475" s="25"/>
      <c r="BD2475" s="25"/>
      <c r="BE2475" s="25"/>
      <c r="BG2475" s="25"/>
      <c r="BH2475" s="25"/>
      <c r="BI2475" s="25"/>
      <c r="BJ2475" s="25"/>
      <c r="BK2475" s="25"/>
      <c r="BL2475" s="25"/>
      <c r="BN2475" s="25"/>
      <c r="BO2475" s="25"/>
      <c r="BP2475" s="25"/>
      <c r="BQ2475" s="25"/>
      <c r="BR2475" s="25"/>
      <c r="BS2475" s="25"/>
      <c r="BU2475" s="25"/>
      <c r="BV2475" s="25"/>
      <c r="BW2475" s="25"/>
      <c r="BX2475" s="25"/>
      <c r="BY2475" s="25"/>
      <c r="BZ2475" s="25"/>
      <c r="CB2475" s="25"/>
      <c r="CC2475" s="25"/>
      <c r="CD2475" s="25"/>
      <c r="CE2475" s="25"/>
      <c r="CF2475" s="25"/>
      <c r="CG2475" s="25"/>
      <c r="CI2475" s="25"/>
      <c r="CJ2475" s="25"/>
      <c r="CK2475" s="25"/>
      <c r="CL2475" s="25"/>
      <c r="CM2475" s="25"/>
      <c r="CN2475" s="25"/>
      <c r="CP2475" s="25"/>
      <c r="CQ2475" s="25"/>
      <c r="CR2475" s="25"/>
      <c r="CS2475" s="25"/>
      <c r="CT2475" s="25"/>
      <c r="CU2475" s="25"/>
      <c r="CW2475" s="25"/>
      <c r="CX2475" s="25"/>
    </row>
    <row r="2476" spans="8:102" ht="11.1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Z2476" s="1"/>
      <c r="BA2476" s="1"/>
      <c r="BB2476" s="1"/>
      <c r="BC2476" s="1"/>
      <c r="BD2476" s="1"/>
      <c r="BE2476" s="1"/>
      <c r="BG2476" s="1"/>
      <c r="BH2476" s="1"/>
      <c r="BI2476" s="1"/>
      <c r="BJ2476" s="1"/>
      <c r="BK2476" s="1"/>
      <c r="BL2476" s="1"/>
      <c r="BN2476" s="1"/>
      <c r="BO2476" s="1"/>
      <c r="BP2476" s="1"/>
      <c r="BQ2476" s="1"/>
      <c r="BR2476" s="1"/>
      <c r="BS2476" s="1"/>
      <c r="BU2476" s="1"/>
      <c r="BV2476" s="1"/>
      <c r="BW2476" s="1"/>
      <c r="BX2476" s="1"/>
      <c r="BY2476" s="1"/>
      <c r="BZ2476" s="1"/>
      <c r="CB2476" s="1"/>
      <c r="CC2476" s="1"/>
      <c r="CD2476" s="1"/>
      <c r="CE2476" s="1"/>
      <c r="CF2476" s="1"/>
      <c r="CG2476" s="1"/>
      <c r="CI2476" s="1"/>
      <c r="CJ2476" s="1"/>
      <c r="CK2476" s="1"/>
      <c r="CL2476" s="1"/>
      <c r="CM2476" s="1"/>
      <c r="CN2476" s="1"/>
      <c r="CP2476" s="1"/>
      <c r="CQ2476" s="1"/>
      <c r="CR2476" s="1"/>
      <c r="CS2476" s="1"/>
      <c r="CT2476" s="1"/>
      <c r="CU2476" s="1"/>
      <c r="CW2476" s="1"/>
      <c r="CX2476" s="1"/>
    </row>
    <row r="2477" spans="8:102" ht="11.1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Q2477" s="1"/>
      <c r="AR2477" s="1"/>
      <c r="AS2477" s="1"/>
      <c r="AT2477" s="1"/>
      <c r="AV2477" s="1"/>
      <c r="AX2477" s="1"/>
      <c r="AZ2477" s="1"/>
      <c r="BA2477" s="1"/>
      <c r="BB2477" s="1"/>
      <c r="BC2477" s="1"/>
      <c r="BD2477" s="1"/>
      <c r="BE2477" s="1"/>
      <c r="BG2477" s="1"/>
      <c r="BH2477" s="1"/>
      <c r="BI2477" s="1"/>
      <c r="BJ2477" s="1"/>
      <c r="BL2477" s="1"/>
      <c r="BN2477" s="1"/>
      <c r="BO2477" s="1"/>
      <c r="BP2477" s="1"/>
      <c r="BQ2477" s="1"/>
      <c r="BR2477" s="1"/>
      <c r="BS2477" s="1"/>
      <c r="BU2477" s="1"/>
      <c r="BV2477" s="1"/>
      <c r="BW2477" s="1"/>
      <c r="BX2477" s="1"/>
      <c r="BY2477" s="1"/>
      <c r="BZ2477" s="1"/>
      <c r="CB2477" s="1"/>
      <c r="CD2477" s="1"/>
      <c r="CE2477" s="1"/>
      <c r="CF2477" s="1"/>
      <c r="CG2477" s="1"/>
      <c r="CI2477" s="1"/>
      <c r="CJ2477" s="1"/>
      <c r="CK2477" s="1"/>
      <c r="CL2477" s="1"/>
      <c r="CM2477" s="1"/>
      <c r="CN2477" s="1"/>
      <c r="CP2477" s="1"/>
      <c r="CQ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Q2478" s="1"/>
      <c r="AR2478" s="1"/>
      <c r="AS2478" s="1"/>
      <c r="AT2478" s="1"/>
      <c r="AV2478" s="1"/>
      <c r="AX2478" s="1"/>
      <c r="AZ2478" s="1"/>
      <c r="BA2478" s="1"/>
      <c r="BB2478" s="1"/>
      <c r="BC2478" s="1"/>
      <c r="BD2478" s="1"/>
      <c r="BE2478" s="1"/>
      <c r="BG2478" s="1"/>
      <c r="BH2478" s="1"/>
      <c r="BI2478" s="1"/>
      <c r="BJ2478" s="1"/>
      <c r="BL2478" s="1"/>
      <c r="BN2478" s="1"/>
      <c r="BO2478" s="1"/>
      <c r="BP2478" s="1"/>
      <c r="BQ2478" s="1"/>
      <c r="BR2478" s="1"/>
      <c r="BS2478" s="1"/>
      <c r="BU2478" s="1"/>
      <c r="BV2478" s="1"/>
      <c r="BW2478" s="1"/>
      <c r="BX2478" s="1"/>
      <c r="BY2478" s="1"/>
      <c r="BZ2478" s="1"/>
      <c r="CB2478" s="1"/>
      <c r="CD2478" s="1"/>
      <c r="CE2478" s="1"/>
      <c r="CF2478" s="1"/>
      <c r="CG2478" s="1"/>
      <c r="CI2478" s="1"/>
      <c r="CJ2478" s="1"/>
      <c r="CK2478" s="1"/>
      <c r="CL2478" s="1"/>
      <c r="CM2478" s="1"/>
      <c r="CN2478" s="1"/>
      <c r="CP2478" s="1"/>
      <c r="CQ2478" s="1"/>
      <c r="CR2478" s="1"/>
      <c r="CW2478" s="1"/>
      <c r="CX2478" s="1"/>
    </row>
    <row r="2479" spans="8:102" ht="12.95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D2479" s="1"/>
      <c r="AE2479" s="1"/>
      <c r="AF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N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N2479" s="1"/>
      <c r="CR2479" s="1"/>
      <c r="CW2479" s="1"/>
      <c r="CX2479" s="1"/>
    </row>
    <row r="2480" spans="8:102" ht="12.95" customHeight="1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F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N2480" s="1"/>
      <c r="CR2480" s="1"/>
      <c r="CW2480" s="1"/>
      <c r="CX2480" s="1"/>
    </row>
    <row r="2481" spans="8:128" ht="12.95" customHeight="1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F2481" s="1"/>
      <c r="AG2481" s="1"/>
      <c r="AH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N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H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H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X2486" s="1"/>
      <c r="Y2486" s="1"/>
      <c r="Z2486" s="1"/>
      <c r="AA2486" s="1"/>
      <c r="AD2486" s="1"/>
      <c r="AE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L2487" s="1"/>
      <c r="N2487" s="1"/>
      <c r="O2487" s="1"/>
      <c r="P2487" s="1"/>
      <c r="Q2487" s="1"/>
      <c r="R2487" s="1"/>
      <c r="S2487" s="1"/>
      <c r="T2487" s="1"/>
      <c r="V2487" s="1"/>
      <c r="W2487" s="1"/>
      <c r="X2487" s="1"/>
      <c r="Y2487" s="1"/>
      <c r="Z2487" s="1"/>
      <c r="AA2487" s="1"/>
      <c r="AD2487" s="1"/>
      <c r="AE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I2488" s="1"/>
      <c r="J2488" s="1"/>
      <c r="K2488" s="1"/>
      <c r="L2488" s="1"/>
      <c r="N2488" s="1"/>
      <c r="O2488" s="1"/>
      <c r="P2488" s="1"/>
      <c r="Q2488" s="1"/>
      <c r="R2488" s="1"/>
      <c r="S2488" s="1"/>
      <c r="T2488" s="1"/>
      <c r="V2488" s="1"/>
      <c r="W2488" s="1"/>
      <c r="Y2488" s="1"/>
      <c r="AA2488" s="1"/>
      <c r="AD2488" s="1"/>
      <c r="AE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I2489" s="1"/>
      <c r="J2489" s="1"/>
      <c r="K2489" s="1"/>
      <c r="N2489" s="1"/>
      <c r="O2489" s="1"/>
      <c r="P2489" s="1"/>
      <c r="Q2489" s="1"/>
      <c r="R2489" s="1"/>
      <c r="S2489" s="1"/>
      <c r="T2489" s="1"/>
      <c r="V2489" s="1"/>
      <c r="W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H2490" s="1"/>
      <c r="I2490" s="1"/>
      <c r="J2490" s="1"/>
      <c r="K2490" s="1"/>
      <c r="N2490" s="1"/>
      <c r="O2490" s="1"/>
      <c r="P2490" s="1"/>
      <c r="Q2490" s="1"/>
      <c r="R2490" s="1"/>
      <c r="S2490" s="1"/>
      <c r="T2490" s="1"/>
      <c r="V2490" s="1"/>
      <c r="W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H2491" s="1"/>
      <c r="O2491" s="1"/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I2491" s="1"/>
      <c r="BJ2491" s="1"/>
      <c r="BL2491" s="1"/>
      <c r="BO2491" s="1"/>
      <c r="BP2491" s="1"/>
      <c r="BQ2491" s="1"/>
      <c r="BR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28" x14ac:dyDescent="0.2">
      <c r="H2492" s="1"/>
      <c r="S2492" s="1"/>
      <c r="T2492" s="1"/>
      <c r="V2492" s="1"/>
      <c r="Y2492" s="1"/>
      <c r="AG2492" s="1"/>
      <c r="AJ2492" s="1"/>
      <c r="AK2492" s="1"/>
      <c r="AM2492" s="1"/>
      <c r="AO2492" s="1"/>
      <c r="AP2492" s="1"/>
      <c r="AS2492" s="1"/>
      <c r="AV2492" s="1"/>
      <c r="AX2492" s="1"/>
      <c r="AZ2492" s="1"/>
      <c r="BA2492" s="1"/>
      <c r="BB2492" s="1"/>
      <c r="BC2492" s="1"/>
      <c r="BE2492" s="1"/>
      <c r="BG2492" s="1"/>
      <c r="BH2492" s="1"/>
      <c r="BI2492" s="1"/>
      <c r="BJ2492" s="1"/>
      <c r="BL2492" s="1"/>
      <c r="BO2492" s="1"/>
      <c r="BP2492" s="1"/>
      <c r="BQ2492" s="1"/>
      <c r="BR2492" s="1"/>
      <c r="BS2492" s="1"/>
      <c r="BV2492" s="1"/>
      <c r="BW2492" s="1"/>
      <c r="BX2492" s="1"/>
      <c r="BY2492" s="1"/>
      <c r="BZ2492" s="1"/>
      <c r="CD2492" s="1"/>
      <c r="CE2492" s="1"/>
      <c r="CF2492" s="1"/>
      <c r="CG2492" s="1"/>
      <c r="CJ2492" s="1"/>
      <c r="CK2492" s="1"/>
      <c r="CL2492" s="1"/>
      <c r="CM2492" s="1"/>
      <c r="CR2492" s="1"/>
      <c r="CW2492" s="1"/>
      <c r="CX2492" s="1"/>
    </row>
    <row r="2493" spans="8:128" x14ac:dyDescent="0.2">
      <c r="S2493" s="1"/>
      <c r="T2493" s="1"/>
      <c r="V2493" s="1"/>
      <c r="Y2493" s="1"/>
      <c r="AG2493" s="1"/>
      <c r="AJ2493" s="1"/>
      <c r="AK2493" s="1"/>
      <c r="AM2493" s="1"/>
      <c r="AO2493" s="1"/>
      <c r="AP2493" s="1"/>
      <c r="AS2493" s="1"/>
      <c r="AV2493" s="1"/>
      <c r="AX2493" s="1"/>
      <c r="AZ2493" s="1"/>
      <c r="BA2493" s="1"/>
      <c r="BB2493" s="1"/>
      <c r="BC2493" s="1"/>
      <c r="BE2493" s="1"/>
      <c r="BG2493" s="1"/>
      <c r="BH2493" s="1"/>
      <c r="BJ2493" s="1"/>
      <c r="BL2493" s="1"/>
      <c r="BO2493" s="1"/>
      <c r="BP2493" s="1"/>
      <c r="BQ2493" s="1"/>
      <c r="BS2493" s="1"/>
      <c r="BV2493" s="1"/>
      <c r="BW2493" s="1"/>
      <c r="BX2493" s="1"/>
      <c r="BY2493" s="1"/>
      <c r="BZ2493" s="1"/>
      <c r="CD2493" s="1"/>
      <c r="CE2493" s="1"/>
      <c r="CF2493" s="1"/>
      <c r="CG2493" s="1"/>
      <c r="CJ2493" s="1"/>
      <c r="CK2493" s="1"/>
      <c r="CL2493" s="1"/>
      <c r="CM2493" s="1"/>
      <c r="CR2493" s="1"/>
      <c r="CW2493" s="1"/>
      <c r="CX2493" s="1"/>
    </row>
    <row r="2494" spans="8:128" x14ac:dyDescent="0.2">
      <c r="S2494" s="1"/>
      <c r="T2494" s="1"/>
      <c r="V2494" s="1"/>
      <c r="Y2494" s="1"/>
      <c r="AG2494" s="1"/>
      <c r="AJ2494" s="1"/>
      <c r="AK2494" s="1"/>
      <c r="AM2494" s="1"/>
      <c r="AO2494" s="1"/>
      <c r="AP2494" s="1"/>
      <c r="AZ2494" s="1"/>
      <c r="BA2494" s="1"/>
      <c r="BH2494" s="1"/>
      <c r="BO2494" s="1"/>
      <c r="BP2494" s="1"/>
      <c r="CD2494" s="1"/>
      <c r="CE2494" s="1"/>
      <c r="CF2494" s="1"/>
      <c r="CW2494" s="1"/>
      <c r="CX2494" s="1"/>
    </row>
    <row r="2495" spans="8:128" x14ac:dyDescent="0.2">
      <c r="AG2495" s="1"/>
      <c r="AK2495" s="1"/>
      <c r="AM2495" s="1"/>
      <c r="AP2495" s="1"/>
      <c r="AZ2495" s="1"/>
      <c r="BA2495" s="1"/>
      <c r="BO2495" s="1"/>
      <c r="BP2495" s="1"/>
      <c r="CD2495" s="1"/>
      <c r="CE2495" s="1"/>
      <c r="CF2495" s="1"/>
      <c r="CW2495" s="1"/>
    </row>
    <row r="2496" spans="8:128" x14ac:dyDescent="0.2"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29"/>
      <c r="Z2496" s="29"/>
      <c r="AA2496" s="29"/>
      <c r="AB2496" s="29"/>
      <c r="AC2496" s="29"/>
      <c r="AD2496" s="29"/>
      <c r="AE2496" s="29"/>
      <c r="AF2496" s="29"/>
      <c r="AG2496" s="29"/>
      <c r="AH2496" s="29"/>
      <c r="AI2496" s="29"/>
      <c r="AJ2496" s="29"/>
      <c r="AK2496" s="29"/>
      <c r="AL2496" s="29"/>
      <c r="AM2496" s="29"/>
      <c r="AN2496" s="29"/>
      <c r="AO2496" s="29"/>
      <c r="AP2496" s="29"/>
      <c r="AQ2496" s="29"/>
      <c r="AR2496" s="29"/>
      <c r="AS2496" s="29"/>
      <c r="AT2496" s="29"/>
      <c r="AU2496" s="29"/>
      <c r="AV2496" s="29"/>
      <c r="AW2496" s="29"/>
      <c r="AX2496" s="29"/>
      <c r="AY2496" s="29"/>
      <c r="AZ2496" s="29"/>
      <c r="BA2496" s="29"/>
      <c r="BB2496" s="29"/>
      <c r="BC2496" s="29"/>
      <c r="BD2496" s="29"/>
      <c r="BE2496" s="29"/>
      <c r="BF2496" s="29"/>
      <c r="BG2496" s="29"/>
      <c r="BH2496" s="29"/>
      <c r="BI2496" s="29"/>
      <c r="BJ2496" s="29"/>
      <c r="BK2496" s="29"/>
      <c r="BL2496" s="29"/>
      <c r="BM2496" s="29"/>
      <c r="BN2496" s="29"/>
      <c r="BO2496" s="29"/>
      <c r="BP2496" s="29"/>
      <c r="BQ2496" s="29"/>
      <c r="BR2496" s="29"/>
      <c r="BS2496" s="29"/>
      <c r="BT2496" s="29"/>
      <c r="BU2496" s="29"/>
      <c r="BV2496" s="29"/>
      <c r="BW2496" s="29"/>
      <c r="BX2496" s="29"/>
      <c r="BY2496" s="29"/>
      <c r="BZ2496" s="29"/>
      <c r="CA2496" s="29"/>
      <c r="CB2496" s="29"/>
      <c r="CC2496" s="29"/>
      <c r="CD2496" s="29"/>
      <c r="CE2496" s="29"/>
      <c r="CF2496" s="29"/>
      <c r="CG2496" s="29"/>
      <c r="CH2496" s="29"/>
      <c r="CI2496" s="29"/>
      <c r="CJ2496" s="29"/>
      <c r="CK2496" s="29"/>
      <c r="CL2496" s="29"/>
      <c r="CM2496" s="29"/>
      <c r="CN2496" s="29"/>
      <c r="CO2496" s="29"/>
      <c r="CP2496" s="29"/>
      <c r="CQ2496" s="29"/>
      <c r="CR2496" s="29"/>
      <c r="CS2496" s="29"/>
      <c r="CT2496" s="29"/>
      <c r="CU2496" s="29"/>
      <c r="CV2496" s="29"/>
      <c r="CW2496" s="29"/>
      <c r="CX2496" s="29"/>
      <c r="CY2496" s="29">
        <f t="shared" ref="CY2496:DG2496" si="17">SUM(CY2476:CY2495)</f>
        <v>0</v>
      </c>
      <c r="CZ2496" s="29">
        <f t="shared" si="17"/>
        <v>0</v>
      </c>
      <c r="DA2496" s="29">
        <f t="shared" si="17"/>
        <v>0</v>
      </c>
      <c r="DB2496" s="29">
        <f t="shared" si="17"/>
        <v>0</v>
      </c>
      <c r="DC2496" s="29">
        <f t="shared" si="17"/>
        <v>0</v>
      </c>
      <c r="DD2496" s="29">
        <f t="shared" si="17"/>
        <v>0</v>
      </c>
      <c r="DE2496" s="29">
        <f t="shared" si="17"/>
        <v>0</v>
      </c>
      <c r="DF2496" s="29">
        <f t="shared" si="17"/>
        <v>0</v>
      </c>
      <c r="DG2496" s="29">
        <f t="shared" si="17"/>
        <v>0</v>
      </c>
      <c r="DH2496" s="29"/>
      <c r="DI2496" s="29"/>
      <c r="DJ2496" s="29"/>
      <c r="DK2496" s="29"/>
      <c r="DL2496" s="29"/>
      <c r="DM2496" s="29"/>
      <c r="DN2496" s="29"/>
      <c r="DO2496" s="29"/>
      <c r="DP2496" s="29"/>
      <c r="DQ2496" s="29"/>
      <c r="DR2496" s="29"/>
      <c r="DS2496" s="29"/>
      <c r="DT2496" s="29"/>
      <c r="DU2496" s="29"/>
      <c r="DV2496" s="29"/>
      <c r="DW2496" s="29"/>
      <c r="DX2496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4"/>
  <sheetViews>
    <sheetView showGridLines="0" zoomScale="130" zoomScaleNormal="130" workbookViewId="0">
      <selection activeCell="H29" sqref="H2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84</v>
      </c>
      <c r="B5" s="190"/>
      <c r="C5" s="190"/>
      <c r="D5" s="190"/>
      <c r="E5" s="190"/>
      <c r="F5" s="190"/>
    </row>
    <row r="6" spans="1:7" x14ac:dyDescent="0.2">
      <c r="A6" s="126" t="s">
        <v>85</v>
      </c>
      <c r="B6" s="124"/>
      <c r="C6" s="124"/>
      <c r="D6" s="124"/>
      <c r="E6" s="124"/>
      <c r="F6" s="124"/>
    </row>
    <row r="7" spans="1:7" x14ac:dyDescent="0.2">
      <c r="A7" s="190" t="s">
        <v>72</v>
      </c>
      <c r="B7" s="190"/>
      <c r="C7" s="190"/>
      <c r="D7" s="190"/>
      <c r="E7" s="190"/>
      <c r="F7" s="190"/>
    </row>
    <row r="8" spans="1:7" x14ac:dyDescent="0.2">
      <c r="A8" s="97" t="s">
        <v>132</v>
      </c>
      <c r="B8" s="88"/>
      <c r="C8" s="88"/>
      <c r="D8" s="88"/>
      <c r="E8" s="88"/>
      <c r="F8" s="88"/>
    </row>
    <row r="9" spans="1:7" ht="13.5" thickBot="1" x14ac:dyDescent="0.25">
      <c r="A9" s="3"/>
      <c r="B9" s="3"/>
      <c r="C9" s="3"/>
      <c r="D9" s="96"/>
      <c r="E9" s="3"/>
      <c r="F9" s="3"/>
    </row>
    <row r="10" spans="1:7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5" t="s">
        <v>0</v>
      </c>
      <c r="G10" s="131"/>
    </row>
    <row r="11" spans="1:7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  <c r="G11" s="144"/>
    </row>
    <row r="12" spans="1:7" x14ac:dyDescent="0.2">
      <c r="A12" s="10">
        <v>51</v>
      </c>
      <c r="B12" s="11" t="s">
        <v>16</v>
      </c>
      <c r="C12" s="99">
        <f>SUM(C13+C16+C18)</f>
        <v>3499.16</v>
      </c>
      <c r="D12" s="99">
        <f>SUM(D13+D16+D18)</f>
        <v>1649.4</v>
      </c>
      <c r="E12" s="99">
        <f>SUM(E13+E16+E18)</f>
        <v>0</v>
      </c>
      <c r="F12" s="99">
        <f>SUM(F13+F16+F18)</f>
        <v>5148.5600000000004</v>
      </c>
    </row>
    <row r="13" spans="1:7" x14ac:dyDescent="0.2">
      <c r="A13" s="12">
        <v>511</v>
      </c>
      <c r="B13" s="13" t="s">
        <v>106</v>
      </c>
      <c r="C13" s="89">
        <f>SUM(C14:C15)</f>
        <v>3150</v>
      </c>
      <c r="D13" s="89">
        <f>SUM(D14:D15)</f>
        <v>1400</v>
      </c>
      <c r="E13" s="89">
        <f>SUM(E14:E15)</f>
        <v>0</v>
      </c>
      <c r="F13" s="89">
        <f>SUM(F14:F15)</f>
        <v>4550</v>
      </c>
    </row>
    <row r="14" spans="1:7" x14ac:dyDescent="0.2">
      <c r="A14" s="14">
        <v>51101</v>
      </c>
      <c r="B14" s="15" t="s">
        <v>17</v>
      </c>
      <c r="C14" s="90">
        <v>2800</v>
      </c>
      <c r="D14" s="90">
        <v>1400</v>
      </c>
      <c r="E14" s="90"/>
      <c r="F14" s="90">
        <f>SUM(C14:E14)</f>
        <v>4200</v>
      </c>
    </row>
    <row r="15" spans="1:7" x14ac:dyDescent="0.2">
      <c r="A15" s="14">
        <v>51103</v>
      </c>
      <c r="B15" s="20" t="s">
        <v>18</v>
      </c>
      <c r="C15" s="90">
        <v>350</v>
      </c>
      <c r="D15" s="90"/>
      <c r="E15" s="90"/>
      <c r="F15" s="90">
        <f t="shared" ref="F15" si="0">SUM(C15:E15)</f>
        <v>350</v>
      </c>
    </row>
    <row r="16" spans="1:7" x14ac:dyDescent="0.2">
      <c r="A16" s="12">
        <v>514</v>
      </c>
      <c r="B16" s="11" t="s">
        <v>21</v>
      </c>
      <c r="C16" s="89">
        <f>SUM(C17)</f>
        <v>183.75</v>
      </c>
      <c r="D16" s="89">
        <f t="shared" ref="D16:F16" si="1">SUM(D17)</f>
        <v>131.25</v>
      </c>
      <c r="E16" s="89">
        <f t="shared" si="1"/>
        <v>0</v>
      </c>
      <c r="F16" s="89">
        <f t="shared" si="1"/>
        <v>315</v>
      </c>
    </row>
    <row r="17" spans="1:8" x14ac:dyDescent="0.2">
      <c r="A17" s="17">
        <v>51401</v>
      </c>
      <c r="B17" s="20" t="s">
        <v>22</v>
      </c>
      <c r="C17" s="90">
        <v>183.75</v>
      </c>
      <c r="D17" s="90">
        <v>131.25</v>
      </c>
      <c r="E17" s="90"/>
      <c r="F17" s="90">
        <f>SUM(C17:E17)</f>
        <v>315</v>
      </c>
    </row>
    <row r="18" spans="1:8" x14ac:dyDescent="0.2">
      <c r="A18" s="12">
        <v>515</v>
      </c>
      <c r="B18" s="19" t="s">
        <v>23</v>
      </c>
      <c r="C18" s="89">
        <f>SUM(C19:C19)</f>
        <v>165.41</v>
      </c>
      <c r="D18" s="89">
        <f>SUM(D19:D19)</f>
        <v>118.15</v>
      </c>
      <c r="E18" s="89">
        <f>SUM(E19:E19)</f>
        <v>0</v>
      </c>
      <c r="F18" s="89">
        <f>SUM(F19:F19)</f>
        <v>283.56</v>
      </c>
    </row>
    <row r="19" spans="1:8" x14ac:dyDescent="0.2">
      <c r="A19" s="17">
        <v>51501</v>
      </c>
      <c r="B19" s="20" t="s">
        <v>22</v>
      </c>
      <c r="C19" s="90">
        <v>165.41</v>
      </c>
      <c r="D19" s="90">
        <v>118.15</v>
      </c>
      <c r="E19" s="90"/>
      <c r="F19" s="90">
        <f>SUM(C19:E19)</f>
        <v>283.56</v>
      </c>
    </row>
    <row r="20" spans="1:8" x14ac:dyDescent="0.2">
      <c r="A20" s="12">
        <v>54</v>
      </c>
      <c r="B20" s="19" t="s">
        <v>26</v>
      </c>
      <c r="C20" s="33">
        <f>SUM(C21+C33)</f>
        <v>4405</v>
      </c>
      <c r="D20" s="33">
        <f>SUM(D21+D33)</f>
        <v>0</v>
      </c>
      <c r="E20" s="33">
        <f>SUM(E21+E33)</f>
        <v>0</v>
      </c>
      <c r="F20" s="33">
        <f>SUM(F21+F33)</f>
        <v>4405</v>
      </c>
    </row>
    <row r="21" spans="1:8" x14ac:dyDescent="0.2">
      <c r="A21" s="12">
        <v>541</v>
      </c>
      <c r="B21" s="19" t="s">
        <v>117</v>
      </c>
      <c r="C21" s="33">
        <f>SUM(C22:C32)</f>
        <v>3055</v>
      </c>
      <c r="D21" s="33">
        <f t="shared" ref="D21:F21" si="2">SUM(D22:D32)</f>
        <v>0</v>
      </c>
      <c r="E21" s="33">
        <f t="shared" si="2"/>
        <v>0</v>
      </c>
      <c r="F21" s="33">
        <f t="shared" si="2"/>
        <v>3055</v>
      </c>
      <c r="G21" s="21"/>
    </row>
    <row r="22" spans="1:8" x14ac:dyDescent="0.2">
      <c r="A22" s="17">
        <v>54105</v>
      </c>
      <c r="B22" s="20" t="s">
        <v>30</v>
      </c>
      <c r="C22" s="34">
        <v>225</v>
      </c>
      <c r="D22" s="34"/>
      <c r="E22" s="34"/>
      <c r="F22" s="34">
        <f t="shared" ref="F22:F38" si="3">SUM(C22:E22)</f>
        <v>225</v>
      </c>
      <c r="G22" s="22"/>
    </row>
    <row r="23" spans="1:8" x14ac:dyDescent="0.2">
      <c r="A23" s="17">
        <v>54106</v>
      </c>
      <c r="B23" s="20" t="s">
        <v>31</v>
      </c>
      <c r="C23" s="34">
        <v>100</v>
      </c>
      <c r="D23" s="34"/>
      <c r="E23" s="34"/>
      <c r="F23" s="34">
        <f t="shared" si="3"/>
        <v>100</v>
      </c>
      <c r="G23" s="22"/>
    </row>
    <row r="24" spans="1:8" x14ac:dyDescent="0.2">
      <c r="A24" s="17">
        <v>54107</v>
      </c>
      <c r="B24" s="20" t="s">
        <v>87</v>
      </c>
      <c r="C24" s="34">
        <v>600</v>
      </c>
      <c r="D24" s="34"/>
      <c r="E24" s="34"/>
      <c r="F24" s="34">
        <f t="shared" si="3"/>
        <v>600</v>
      </c>
      <c r="G24" s="108"/>
    </row>
    <row r="25" spans="1:8" x14ac:dyDescent="0.2">
      <c r="A25" s="17">
        <v>54110</v>
      </c>
      <c r="B25" s="20" t="s">
        <v>33</v>
      </c>
      <c r="C25" s="34">
        <v>100</v>
      </c>
      <c r="D25" s="34"/>
      <c r="E25" s="34"/>
      <c r="F25" s="34">
        <f t="shared" si="3"/>
        <v>100</v>
      </c>
      <c r="G25" s="107"/>
    </row>
    <row r="26" spans="1:8" x14ac:dyDescent="0.2">
      <c r="A26" s="17">
        <v>54111</v>
      </c>
      <c r="B26" s="20" t="s">
        <v>143</v>
      </c>
      <c r="C26" s="34">
        <v>1000</v>
      </c>
      <c r="D26" s="34"/>
      <c r="E26" s="34"/>
      <c r="F26" s="34">
        <f t="shared" si="3"/>
        <v>1000</v>
      </c>
      <c r="G26" s="108"/>
    </row>
    <row r="27" spans="1:8" x14ac:dyDescent="0.2">
      <c r="A27" s="17">
        <v>54112</v>
      </c>
      <c r="B27" s="20" t="s">
        <v>172</v>
      </c>
      <c r="C27" s="34">
        <v>430</v>
      </c>
      <c r="D27" s="34"/>
      <c r="E27" s="34"/>
      <c r="F27" s="34">
        <f t="shared" si="3"/>
        <v>430</v>
      </c>
      <c r="G27" s="108"/>
    </row>
    <row r="28" spans="1:8" x14ac:dyDescent="0.2">
      <c r="A28" s="17">
        <v>54114</v>
      </c>
      <c r="B28" s="20" t="s">
        <v>34</v>
      </c>
      <c r="C28" s="34">
        <v>60</v>
      </c>
      <c r="D28" s="34"/>
      <c r="E28" s="34"/>
      <c r="F28" s="34">
        <f t="shared" si="3"/>
        <v>60</v>
      </c>
      <c r="G28" s="156"/>
    </row>
    <row r="29" spans="1:8" x14ac:dyDescent="0.2">
      <c r="A29" s="17">
        <v>54115</v>
      </c>
      <c r="B29" s="20" t="s">
        <v>35</v>
      </c>
      <c r="C29" s="34">
        <v>40</v>
      </c>
      <c r="D29" s="34"/>
      <c r="E29" s="34"/>
      <c r="F29" s="34">
        <f t="shared" si="3"/>
        <v>40</v>
      </c>
      <c r="G29" s="116"/>
    </row>
    <row r="30" spans="1:8" x14ac:dyDescent="0.2">
      <c r="A30" s="17">
        <v>54118</v>
      </c>
      <c r="B30" s="20" t="s">
        <v>156</v>
      </c>
      <c r="C30" s="34">
        <v>300</v>
      </c>
      <c r="D30" s="34"/>
      <c r="E30" s="34"/>
      <c r="F30" s="34">
        <f t="shared" si="3"/>
        <v>300</v>
      </c>
      <c r="G30" s="180"/>
      <c r="H30" s="181"/>
    </row>
    <row r="31" spans="1:8" x14ac:dyDescent="0.2">
      <c r="A31" s="17">
        <v>54119</v>
      </c>
      <c r="B31" s="20" t="s">
        <v>157</v>
      </c>
      <c r="C31" s="34">
        <v>100</v>
      </c>
      <c r="D31" s="34"/>
      <c r="E31" s="34"/>
      <c r="F31" s="34">
        <f t="shared" si="3"/>
        <v>100</v>
      </c>
      <c r="G31" s="107"/>
      <c r="H31" s="22"/>
    </row>
    <row r="32" spans="1:8" x14ac:dyDescent="0.2">
      <c r="A32" s="17">
        <v>54199</v>
      </c>
      <c r="B32" s="20" t="s">
        <v>36</v>
      </c>
      <c r="C32" s="34">
        <v>100</v>
      </c>
      <c r="D32" s="34"/>
      <c r="E32" s="34"/>
      <c r="F32" s="34">
        <f t="shared" si="3"/>
        <v>100</v>
      </c>
      <c r="G32" s="22"/>
    </row>
    <row r="33" spans="1:7" x14ac:dyDescent="0.2">
      <c r="A33" s="12">
        <v>543</v>
      </c>
      <c r="B33" s="19" t="s">
        <v>108</v>
      </c>
      <c r="C33" s="33">
        <f>SUM(C34:C38)</f>
        <v>1350</v>
      </c>
      <c r="D33" s="33">
        <f t="shared" ref="D33:F33" si="4">SUM(D34:D38)</f>
        <v>0</v>
      </c>
      <c r="E33" s="33">
        <f t="shared" si="4"/>
        <v>0</v>
      </c>
      <c r="F33" s="33">
        <f t="shared" si="4"/>
        <v>1350</v>
      </c>
      <c r="G33" s="21"/>
    </row>
    <row r="34" spans="1:7" x14ac:dyDescent="0.2">
      <c r="A34" s="17">
        <v>54301</v>
      </c>
      <c r="B34" s="20" t="s">
        <v>41</v>
      </c>
      <c r="C34" s="34">
        <v>50</v>
      </c>
      <c r="D34" s="34"/>
      <c r="E34" s="34"/>
      <c r="F34" s="34">
        <f t="shared" si="3"/>
        <v>50</v>
      </c>
      <c r="G34" s="22"/>
    </row>
    <row r="35" spans="1:7" x14ac:dyDescent="0.2">
      <c r="A35" s="17">
        <v>54303</v>
      </c>
      <c r="B35" s="20" t="s">
        <v>42</v>
      </c>
      <c r="C35" s="34">
        <v>500</v>
      </c>
      <c r="D35" s="34"/>
      <c r="E35" s="34"/>
      <c r="F35" s="34">
        <f t="shared" si="3"/>
        <v>500</v>
      </c>
      <c r="G35" s="22"/>
    </row>
    <row r="36" spans="1:7" x14ac:dyDescent="0.2">
      <c r="A36" s="17">
        <v>54307</v>
      </c>
      <c r="B36" s="20" t="s">
        <v>173</v>
      </c>
      <c r="C36" s="34">
        <v>50</v>
      </c>
      <c r="D36" s="34"/>
      <c r="E36" s="34"/>
      <c r="F36" s="34">
        <f t="shared" si="3"/>
        <v>50</v>
      </c>
      <c r="G36" s="22"/>
    </row>
    <row r="37" spans="1:7" x14ac:dyDescent="0.2">
      <c r="A37" s="17">
        <v>54313</v>
      </c>
      <c r="B37" s="20" t="s">
        <v>77</v>
      </c>
      <c r="C37" s="34">
        <v>50</v>
      </c>
      <c r="D37" s="34"/>
      <c r="E37" s="34"/>
      <c r="F37" s="34">
        <f t="shared" si="3"/>
        <v>50</v>
      </c>
      <c r="G37" s="22"/>
    </row>
    <row r="38" spans="1:7" x14ac:dyDescent="0.2">
      <c r="A38" s="17">
        <v>54399</v>
      </c>
      <c r="B38" s="20" t="s">
        <v>147</v>
      </c>
      <c r="C38" s="34">
        <v>700</v>
      </c>
      <c r="D38" s="34"/>
      <c r="E38" s="34"/>
      <c r="F38" s="34">
        <f t="shared" si="3"/>
        <v>700</v>
      </c>
      <c r="G38" s="22"/>
    </row>
    <row r="39" spans="1:7" x14ac:dyDescent="0.2">
      <c r="A39" s="12">
        <v>55</v>
      </c>
      <c r="B39" s="19" t="s">
        <v>52</v>
      </c>
      <c r="C39" s="33">
        <f>SUM(C40)</f>
        <v>55</v>
      </c>
      <c r="D39" s="33">
        <f t="shared" ref="D39:F39" si="5">SUM(D40)</f>
        <v>0</v>
      </c>
      <c r="E39" s="33">
        <f t="shared" si="5"/>
        <v>0</v>
      </c>
      <c r="F39" s="33">
        <f t="shared" si="5"/>
        <v>55</v>
      </c>
      <c r="G39" s="22"/>
    </row>
    <row r="40" spans="1:7" x14ac:dyDescent="0.2">
      <c r="A40" s="12">
        <v>556</v>
      </c>
      <c r="B40" s="19" t="s">
        <v>111</v>
      </c>
      <c r="C40" s="33">
        <f>SUM(C41:C41)</f>
        <v>55</v>
      </c>
      <c r="D40" s="33">
        <f>SUM(D41:D41)</f>
        <v>0</v>
      </c>
      <c r="E40" s="33">
        <f>SUM(E41:E41)</f>
        <v>0</v>
      </c>
      <c r="F40" s="33">
        <f>SUM(F41:F41)</f>
        <v>55</v>
      </c>
      <c r="G40" s="22"/>
    </row>
    <row r="41" spans="1:7" x14ac:dyDescent="0.2">
      <c r="A41" s="17">
        <v>55601</v>
      </c>
      <c r="B41" s="20" t="s">
        <v>53</v>
      </c>
      <c r="C41" s="34">
        <v>55</v>
      </c>
      <c r="D41" s="34"/>
      <c r="E41" s="34"/>
      <c r="F41" s="34">
        <f t="shared" ref="F41" si="6">SUM(C41:E41)</f>
        <v>55</v>
      </c>
      <c r="G41" s="22"/>
    </row>
    <row r="42" spans="1:7" x14ac:dyDescent="0.2">
      <c r="A42" s="12">
        <v>61</v>
      </c>
      <c r="B42" s="19" t="s">
        <v>58</v>
      </c>
      <c r="C42" s="33">
        <f>SUM(C43)</f>
        <v>210</v>
      </c>
      <c r="D42" s="33">
        <f t="shared" ref="D42:F42" si="7">SUM(D43)</f>
        <v>0</v>
      </c>
      <c r="E42" s="33">
        <f t="shared" si="7"/>
        <v>0</v>
      </c>
      <c r="F42" s="33">
        <f t="shared" si="7"/>
        <v>210</v>
      </c>
      <c r="G42" s="22"/>
    </row>
    <row r="43" spans="1:7" x14ac:dyDescent="0.2">
      <c r="A43" s="12">
        <v>611</v>
      </c>
      <c r="B43" s="19" t="s">
        <v>116</v>
      </c>
      <c r="C43" s="33">
        <f>SUM(C44:C45)</f>
        <v>210</v>
      </c>
      <c r="D43" s="33">
        <f>SUM(D44:D45)</f>
        <v>0</v>
      </c>
      <c r="E43" s="33">
        <f>SUM(E44:E45)</f>
        <v>0</v>
      </c>
      <c r="F43" s="33">
        <f>SUM(F44:F45)</f>
        <v>210</v>
      </c>
      <c r="G43" s="22"/>
    </row>
    <row r="44" spans="1:7" x14ac:dyDescent="0.2">
      <c r="A44" s="17">
        <v>61101</v>
      </c>
      <c r="B44" s="20" t="s">
        <v>60</v>
      </c>
      <c r="C44" s="34">
        <v>150</v>
      </c>
      <c r="D44" s="34"/>
      <c r="E44" s="34"/>
      <c r="F44" s="34">
        <f t="shared" ref="F44:F45" si="8">SUM(C44:E44)</f>
        <v>150</v>
      </c>
      <c r="G44" s="108"/>
    </row>
    <row r="45" spans="1:7" x14ac:dyDescent="0.2">
      <c r="A45" s="17">
        <v>61199</v>
      </c>
      <c r="B45" s="20" t="s">
        <v>63</v>
      </c>
      <c r="C45" s="34">
        <v>60</v>
      </c>
      <c r="D45" s="34"/>
      <c r="E45" s="34"/>
      <c r="F45" s="34">
        <f t="shared" si="8"/>
        <v>60</v>
      </c>
      <c r="G45" s="107"/>
    </row>
    <row r="46" spans="1:7" x14ac:dyDescent="0.2">
      <c r="A46" s="17"/>
      <c r="B46" s="19" t="s">
        <v>68</v>
      </c>
      <c r="C46" s="33">
        <f>SUM(C12+C20+C39+C42)</f>
        <v>8169.16</v>
      </c>
      <c r="D46" s="33">
        <f t="shared" ref="D46:F46" si="9">SUM(D12+D20+D39+D42)</f>
        <v>1649.4</v>
      </c>
      <c r="E46" s="33">
        <f t="shared" si="9"/>
        <v>0</v>
      </c>
      <c r="F46" s="33">
        <f t="shared" si="9"/>
        <v>9818.5600000000013</v>
      </c>
      <c r="G46" s="151"/>
    </row>
    <row r="47" spans="1:7" x14ac:dyDescent="0.2">
      <c r="A47" s="17"/>
      <c r="B47" s="20"/>
      <c r="C47" s="34"/>
      <c r="D47" s="34"/>
      <c r="E47" s="34"/>
      <c r="F47" s="34"/>
      <c r="G47" s="22"/>
    </row>
    <row r="48" spans="1:7" x14ac:dyDescent="0.2">
      <c r="A48" s="12"/>
      <c r="B48" s="19" t="s">
        <v>69</v>
      </c>
      <c r="C48" s="33">
        <f>SUM(C12+C20+C39+C42)</f>
        <v>8169.16</v>
      </c>
      <c r="D48" s="33">
        <f t="shared" ref="D48:F48" si="10">SUM(D12+D20+D39+D42)</f>
        <v>1649.4</v>
      </c>
      <c r="E48" s="33">
        <f t="shared" si="10"/>
        <v>0</v>
      </c>
      <c r="F48" s="33">
        <f t="shared" si="10"/>
        <v>9818.5600000000013</v>
      </c>
      <c r="G48" s="36"/>
    </row>
    <row r="49" spans="1:9" x14ac:dyDescent="0.2">
      <c r="A49" s="12"/>
      <c r="B49" s="19" t="s">
        <v>70</v>
      </c>
      <c r="C49" s="33">
        <f>SUM(C13+C16+C18+C21+C33+C40+C43)</f>
        <v>8169.16</v>
      </c>
      <c r="D49" s="33">
        <f t="shared" ref="D49:F49" si="11">SUM(D13+D16+D18+D21+D33+D40+D43)</f>
        <v>1649.4</v>
      </c>
      <c r="E49" s="33">
        <f t="shared" si="11"/>
        <v>0</v>
      </c>
      <c r="F49" s="33">
        <f t="shared" si="11"/>
        <v>9818.5600000000013</v>
      </c>
      <c r="G49" s="36"/>
    </row>
    <row r="50" spans="1:9" x14ac:dyDescent="0.2">
      <c r="A50" s="12"/>
      <c r="B50" s="19" t="s">
        <v>71</v>
      </c>
      <c r="C50" s="33">
        <f>SUM(C14+C15+C17+C19+C22+C23+C24+C25+C26+C27+C28+C29+C30+C31+C32+C34+C35+C36+C37+C38+C41+C44+C45)</f>
        <v>8169.16</v>
      </c>
      <c r="D50" s="33">
        <f t="shared" ref="D50:F50" si="12">SUM(D14+D15+D17+D19+D22+D23+D24+D25+D26+D27+D28+D29+D30+D31+D32+D34+D35+D36+D37+D38+D41+D44+D45)</f>
        <v>1649.4</v>
      </c>
      <c r="E50" s="33">
        <f t="shared" si="12"/>
        <v>0</v>
      </c>
      <c r="F50" s="33">
        <f t="shared" si="12"/>
        <v>9818.5600000000013</v>
      </c>
      <c r="G50" s="142"/>
      <c r="H50" s="137"/>
      <c r="I50" s="155"/>
    </row>
    <row r="51" spans="1:9" x14ac:dyDescent="0.2">
      <c r="A51" s="24"/>
      <c r="G51" s="22"/>
      <c r="H51" s="22"/>
    </row>
    <row r="52" spans="1:9" x14ac:dyDescent="0.2">
      <c r="G52" s="22"/>
    </row>
    <row r="53" spans="1:9" x14ac:dyDescent="0.2">
      <c r="G53" s="22"/>
    </row>
    <row r="54" spans="1:9" x14ac:dyDescent="0.2">
      <c r="G54" s="22"/>
    </row>
    <row r="55" spans="1:9" x14ac:dyDescent="0.2">
      <c r="G55" s="22"/>
    </row>
    <row r="56" spans="1:9" x14ac:dyDescent="0.2">
      <c r="G56" s="22"/>
    </row>
    <row r="57" spans="1:9" x14ac:dyDescent="0.2">
      <c r="G57" s="22"/>
    </row>
    <row r="58" spans="1:9" x14ac:dyDescent="0.2">
      <c r="G58" s="22"/>
    </row>
    <row r="59" spans="1:9" x14ac:dyDescent="0.2">
      <c r="G59" s="22"/>
    </row>
    <row r="60" spans="1:9" x14ac:dyDescent="0.2">
      <c r="G60" s="22"/>
    </row>
    <row r="61" spans="1:9" x14ac:dyDescent="0.2">
      <c r="G61" s="22"/>
    </row>
    <row r="62" spans="1:9" x14ac:dyDescent="0.2">
      <c r="G62" s="22"/>
    </row>
    <row r="63" spans="1:9" x14ac:dyDescent="0.2">
      <c r="G63" s="22"/>
    </row>
    <row r="64" spans="1:9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92" ht="15" customHeight="1" x14ac:dyDescent="0.2"/>
    <row r="1099" spans="7:7" x14ac:dyDescent="0.2">
      <c r="G1099" s="25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26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27"/>
    </row>
    <row r="1118" spans="7:7" x14ac:dyDescent="0.2">
      <c r="G1118" s="28"/>
    </row>
    <row r="1119" spans="7:7" x14ac:dyDescent="0.2">
      <c r="G1119" s="27"/>
    </row>
    <row r="1120" spans="7:7" x14ac:dyDescent="0.2">
      <c r="G1120" s="29"/>
    </row>
    <row r="1121" spans="7:7" x14ac:dyDescent="0.2">
      <c r="G1121" s="22"/>
    </row>
    <row r="1122" spans="7:7" x14ac:dyDescent="0.2">
      <c r="G1122" s="21"/>
    </row>
    <row r="1123" spans="7:7" x14ac:dyDescent="0.2">
      <c r="G1123" s="22"/>
    </row>
    <row r="1124" spans="7:7" x14ac:dyDescent="0.2">
      <c r="G1124" s="22"/>
    </row>
    <row r="1125" spans="7:7" x14ac:dyDescent="0.2">
      <c r="G1125" s="22"/>
    </row>
    <row r="1126" spans="7:7" x14ac:dyDescent="0.2">
      <c r="G1126" s="21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2473" spans="8:102" ht="11.1" customHeight="1" x14ac:dyDescent="0.2">
      <c r="H2473" s="25"/>
      <c r="I2473" s="25"/>
      <c r="J2473" s="25"/>
      <c r="K2473" s="25"/>
      <c r="L2473" s="25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5"/>
      <c r="AB2473" s="25"/>
      <c r="AC2473" s="25"/>
      <c r="AD2473" s="25"/>
      <c r="AE2473" s="25"/>
      <c r="AF2473" s="25"/>
      <c r="AG2473" s="25"/>
      <c r="AH2473" s="25"/>
      <c r="AI2473" s="25"/>
      <c r="AJ2473" s="25"/>
      <c r="AK2473" s="25"/>
      <c r="AL2473" s="25"/>
      <c r="AM2473" s="25"/>
      <c r="AN2473" s="25"/>
      <c r="AO2473" s="25"/>
      <c r="AP2473" s="25"/>
      <c r="AQ2473" s="25"/>
      <c r="AR2473" s="25"/>
      <c r="AS2473" s="25"/>
      <c r="AT2473" s="25"/>
      <c r="AU2473" s="25"/>
      <c r="AV2473" s="25"/>
      <c r="AW2473" s="25"/>
      <c r="AX2473" s="25"/>
      <c r="AZ2473" s="25"/>
      <c r="BA2473" s="25"/>
      <c r="BB2473" s="25"/>
      <c r="BC2473" s="25"/>
      <c r="BD2473" s="25"/>
      <c r="BE2473" s="25"/>
      <c r="BG2473" s="25"/>
      <c r="BH2473" s="25"/>
      <c r="BI2473" s="25"/>
      <c r="BJ2473" s="25"/>
      <c r="BK2473" s="25"/>
      <c r="BL2473" s="25"/>
      <c r="BN2473" s="25"/>
      <c r="BO2473" s="25"/>
      <c r="BP2473" s="25"/>
      <c r="BQ2473" s="25"/>
      <c r="BR2473" s="25"/>
      <c r="BS2473" s="25"/>
      <c r="BU2473" s="25"/>
      <c r="BV2473" s="25"/>
      <c r="BW2473" s="25"/>
      <c r="BX2473" s="25"/>
      <c r="BY2473" s="25"/>
      <c r="BZ2473" s="25"/>
      <c r="CB2473" s="25"/>
      <c r="CC2473" s="25"/>
      <c r="CD2473" s="25"/>
      <c r="CE2473" s="25"/>
      <c r="CF2473" s="25"/>
      <c r="CG2473" s="25"/>
      <c r="CI2473" s="25"/>
      <c r="CJ2473" s="25"/>
      <c r="CK2473" s="25"/>
      <c r="CL2473" s="25"/>
      <c r="CM2473" s="25"/>
      <c r="CN2473" s="25"/>
      <c r="CP2473" s="25"/>
      <c r="CQ2473" s="25"/>
      <c r="CR2473" s="25"/>
      <c r="CS2473" s="25"/>
      <c r="CT2473" s="25"/>
      <c r="CU2473" s="25"/>
      <c r="CW2473" s="25"/>
      <c r="CX2473" s="25"/>
    </row>
    <row r="2474" spans="8:102" ht="11.1" customHeight="1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Z2474" s="1"/>
      <c r="BA2474" s="1"/>
      <c r="BB2474" s="1"/>
      <c r="BC2474" s="1"/>
      <c r="BD2474" s="1"/>
      <c r="BE2474" s="1"/>
      <c r="BG2474" s="1"/>
      <c r="BH2474" s="1"/>
      <c r="BI2474" s="1"/>
      <c r="BJ2474" s="1"/>
      <c r="BK2474" s="1"/>
      <c r="BL2474" s="1"/>
      <c r="BN2474" s="1"/>
      <c r="BO2474" s="1"/>
      <c r="BP2474" s="1"/>
      <c r="BQ2474" s="1"/>
      <c r="BR2474" s="1"/>
      <c r="BS2474" s="1"/>
      <c r="BU2474" s="1"/>
      <c r="BV2474" s="1"/>
      <c r="BW2474" s="1"/>
      <c r="BX2474" s="1"/>
      <c r="BY2474" s="1"/>
      <c r="BZ2474" s="1"/>
      <c r="CB2474" s="1"/>
      <c r="CC2474" s="1"/>
      <c r="CD2474" s="1"/>
      <c r="CE2474" s="1"/>
      <c r="CF2474" s="1"/>
      <c r="CG2474" s="1"/>
      <c r="CI2474" s="1"/>
      <c r="CJ2474" s="1"/>
      <c r="CK2474" s="1"/>
      <c r="CL2474" s="1"/>
      <c r="CM2474" s="1"/>
      <c r="CN2474" s="1"/>
      <c r="CP2474" s="1"/>
      <c r="CQ2474" s="1"/>
      <c r="CR2474" s="1"/>
      <c r="CS2474" s="1"/>
      <c r="CT2474" s="1"/>
      <c r="CU2474" s="1"/>
      <c r="CW2474" s="1"/>
      <c r="CX2474" s="1"/>
    </row>
    <row r="2475" spans="8:102" ht="11.1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Q2475" s="1"/>
      <c r="AR2475" s="1"/>
      <c r="AS2475" s="1"/>
      <c r="AT2475" s="1"/>
      <c r="AV2475" s="1"/>
      <c r="AX2475" s="1"/>
      <c r="AZ2475" s="1"/>
      <c r="BA2475" s="1"/>
      <c r="BB2475" s="1"/>
      <c r="BC2475" s="1"/>
      <c r="BD2475" s="1"/>
      <c r="BE2475" s="1"/>
      <c r="BG2475" s="1"/>
      <c r="BH2475" s="1"/>
      <c r="BI2475" s="1"/>
      <c r="BJ2475" s="1"/>
      <c r="BL2475" s="1"/>
      <c r="BN2475" s="1"/>
      <c r="BO2475" s="1"/>
      <c r="BP2475" s="1"/>
      <c r="BQ2475" s="1"/>
      <c r="BR2475" s="1"/>
      <c r="BS2475" s="1"/>
      <c r="BU2475" s="1"/>
      <c r="BV2475" s="1"/>
      <c r="BW2475" s="1"/>
      <c r="BX2475" s="1"/>
      <c r="BY2475" s="1"/>
      <c r="BZ2475" s="1"/>
      <c r="CB2475" s="1"/>
      <c r="CD2475" s="1"/>
      <c r="CE2475" s="1"/>
      <c r="CF2475" s="1"/>
      <c r="CG2475" s="1"/>
      <c r="CI2475" s="1"/>
      <c r="CJ2475" s="1"/>
      <c r="CK2475" s="1"/>
      <c r="CL2475" s="1"/>
      <c r="CM2475" s="1"/>
      <c r="CN2475" s="1"/>
      <c r="CP2475" s="1"/>
      <c r="CQ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Q2476" s="1"/>
      <c r="AR2476" s="1"/>
      <c r="AS2476" s="1"/>
      <c r="AT2476" s="1"/>
      <c r="AV2476" s="1"/>
      <c r="AX2476" s="1"/>
      <c r="AZ2476" s="1"/>
      <c r="BA2476" s="1"/>
      <c r="BB2476" s="1"/>
      <c r="BC2476" s="1"/>
      <c r="BD2476" s="1"/>
      <c r="BE2476" s="1"/>
      <c r="BG2476" s="1"/>
      <c r="BH2476" s="1"/>
      <c r="BI2476" s="1"/>
      <c r="BJ2476" s="1"/>
      <c r="BL2476" s="1"/>
      <c r="BN2476" s="1"/>
      <c r="BO2476" s="1"/>
      <c r="BP2476" s="1"/>
      <c r="BQ2476" s="1"/>
      <c r="BR2476" s="1"/>
      <c r="BS2476" s="1"/>
      <c r="BU2476" s="1"/>
      <c r="BV2476" s="1"/>
      <c r="BW2476" s="1"/>
      <c r="BX2476" s="1"/>
      <c r="BY2476" s="1"/>
      <c r="BZ2476" s="1"/>
      <c r="CB2476" s="1"/>
      <c r="CD2476" s="1"/>
      <c r="CE2476" s="1"/>
      <c r="CF2476" s="1"/>
      <c r="CG2476" s="1"/>
      <c r="CI2476" s="1"/>
      <c r="CJ2476" s="1"/>
      <c r="CK2476" s="1"/>
      <c r="CL2476" s="1"/>
      <c r="CM2476" s="1"/>
      <c r="CN2476" s="1"/>
      <c r="CP2476" s="1"/>
      <c r="CQ2476" s="1"/>
      <c r="CR2476" s="1"/>
      <c r="CW2476" s="1"/>
      <c r="CX2476" s="1"/>
    </row>
    <row r="2477" spans="8:102" ht="12.95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N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N2477" s="1"/>
      <c r="CR2477" s="1"/>
      <c r="CW2477" s="1"/>
      <c r="CX2477" s="1"/>
    </row>
    <row r="2478" spans="8:102" ht="12.95" customHeight="1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N2478" s="1"/>
      <c r="CR2478" s="1"/>
      <c r="CW2478" s="1"/>
      <c r="CX2478" s="1"/>
    </row>
    <row r="2479" spans="8:102" ht="12.95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F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N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H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Y2486" s="1"/>
      <c r="AA2486" s="1"/>
      <c r="AD2486" s="1"/>
      <c r="AE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N2487" s="1"/>
      <c r="O2487" s="1"/>
      <c r="P2487" s="1"/>
      <c r="Q2487" s="1"/>
      <c r="R2487" s="1"/>
      <c r="S2487" s="1"/>
      <c r="T2487" s="1"/>
      <c r="V2487" s="1"/>
      <c r="W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I2488" s="1"/>
      <c r="J2488" s="1"/>
      <c r="K2488" s="1"/>
      <c r="N2488" s="1"/>
      <c r="O2488" s="1"/>
      <c r="P2488" s="1"/>
      <c r="Q2488" s="1"/>
      <c r="R2488" s="1"/>
      <c r="S2488" s="1"/>
      <c r="T2488" s="1"/>
      <c r="V2488" s="1"/>
      <c r="W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O2489" s="1"/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H2490" s="1"/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J2491" s="1"/>
      <c r="BL2491" s="1"/>
      <c r="BO2491" s="1"/>
      <c r="BP2491" s="1"/>
      <c r="BQ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28" x14ac:dyDescent="0.2">
      <c r="S2492" s="1"/>
      <c r="T2492" s="1"/>
      <c r="V2492" s="1"/>
      <c r="Y2492" s="1"/>
      <c r="AG2492" s="1"/>
      <c r="AJ2492" s="1"/>
      <c r="AK2492" s="1"/>
      <c r="AM2492" s="1"/>
      <c r="AO2492" s="1"/>
      <c r="AP2492" s="1"/>
      <c r="AZ2492" s="1"/>
      <c r="BA2492" s="1"/>
      <c r="BH2492" s="1"/>
      <c r="BO2492" s="1"/>
      <c r="BP2492" s="1"/>
      <c r="CD2492" s="1"/>
      <c r="CE2492" s="1"/>
      <c r="CF2492" s="1"/>
      <c r="CW2492" s="1"/>
      <c r="CX2492" s="1"/>
    </row>
    <row r="2493" spans="8:128" x14ac:dyDescent="0.2">
      <c r="AG2493" s="1"/>
      <c r="AK2493" s="1"/>
      <c r="AM2493" s="1"/>
      <c r="AP2493" s="1"/>
      <c r="AZ2493" s="1"/>
      <c r="BA2493" s="1"/>
      <c r="BO2493" s="1"/>
      <c r="BP2493" s="1"/>
      <c r="CD2493" s="1"/>
      <c r="CE2493" s="1"/>
      <c r="CF2493" s="1"/>
      <c r="CW2493" s="1"/>
    </row>
    <row r="2494" spans="8:128" x14ac:dyDescent="0.2"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29"/>
      <c r="Z2494" s="29"/>
      <c r="AA2494" s="29"/>
      <c r="AB2494" s="29"/>
      <c r="AC2494" s="29"/>
      <c r="AD2494" s="29"/>
      <c r="AE2494" s="29"/>
      <c r="AF2494" s="29"/>
      <c r="AG2494" s="29"/>
      <c r="AH2494" s="29"/>
      <c r="AI2494" s="29"/>
      <c r="AJ2494" s="29"/>
      <c r="AK2494" s="29"/>
      <c r="AL2494" s="29"/>
      <c r="AM2494" s="29"/>
      <c r="AN2494" s="29"/>
      <c r="AO2494" s="29"/>
      <c r="AP2494" s="29"/>
      <c r="AQ2494" s="29"/>
      <c r="AR2494" s="29"/>
      <c r="AS2494" s="29"/>
      <c r="AT2494" s="29"/>
      <c r="AU2494" s="29"/>
      <c r="AV2494" s="29"/>
      <c r="AW2494" s="29"/>
      <c r="AX2494" s="29"/>
      <c r="AY2494" s="29"/>
      <c r="AZ2494" s="29"/>
      <c r="BA2494" s="29"/>
      <c r="BB2494" s="29"/>
      <c r="BC2494" s="29"/>
      <c r="BD2494" s="29"/>
      <c r="BE2494" s="29"/>
      <c r="BF2494" s="29"/>
      <c r="BG2494" s="29"/>
      <c r="BH2494" s="29"/>
      <c r="BI2494" s="29"/>
      <c r="BJ2494" s="29"/>
      <c r="BK2494" s="29"/>
      <c r="BL2494" s="29"/>
      <c r="BM2494" s="29"/>
      <c r="BN2494" s="29"/>
      <c r="BO2494" s="29"/>
      <c r="BP2494" s="29"/>
      <c r="BQ2494" s="29"/>
      <c r="BR2494" s="29"/>
      <c r="BS2494" s="29"/>
      <c r="BT2494" s="29"/>
      <c r="BU2494" s="29"/>
      <c r="BV2494" s="29"/>
      <c r="BW2494" s="29"/>
      <c r="BX2494" s="29"/>
      <c r="BY2494" s="29"/>
      <c r="BZ2494" s="29"/>
      <c r="CA2494" s="29"/>
      <c r="CB2494" s="29"/>
      <c r="CC2494" s="29"/>
      <c r="CD2494" s="29"/>
      <c r="CE2494" s="29"/>
      <c r="CF2494" s="29"/>
      <c r="CG2494" s="29"/>
      <c r="CH2494" s="29"/>
      <c r="CI2494" s="29"/>
      <c r="CJ2494" s="29"/>
      <c r="CK2494" s="29"/>
      <c r="CL2494" s="29"/>
      <c r="CM2494" s="29"/>
      <c r="CN2494" s="29"/>
      <c r="CO2494" s="29"/>
      <c r="CP2494" s="29"/>
      <c r="CQ2494" s="29"/>
      <c r="CR2494" s="29"/>
      <c r="CS2494" s="29"/>
      <c r="CT2494" s="29"/>
      <c r="CU2494" s="29"/>
      <c r="CV2494" s="29"/>
      <c r="CW2494" s="29"/>
      <c r="CX2494" s="29"/>
      <c r="CY2494" s="29">
        <f t="shared" ref="CY2494:DG2494" si="13">SUM(CY2474:CY2493)</f>
        <v>0</v>
      </c>
      <c r="CZ2494" s="29">
        <f t="shared" si="13"/>
        <v>0</v>
      </c>
      <c r="DA2494" s="29">
        <f t="shared" si="13"/>
        <v>0</v>
      </c>
      <c r="DB2494" s="29">
        <f t="shared" si="13"/>
        <v>0</v>
      </c>
      <c r="DC2494" s="29">
        <f t="shared" si="13"/>
        <v>0</v>
      </c>
      <c r="DD2494" s="29">
        <f t="shared" si="13"/>
        <v>0</v>
      </c>
      <c r="DE2494" s="29">
        <f t="shared" si="13"/>
        <v>0</v>
      </c>
      <c r="DF2494" s="29">
        <f t="shared" si="13"/>
        <v>0</v>
      </c>
      <c r="DG2494" s="29">
        <f t="shared" si="13"/>
        <v>0</v>
      </c>
      <c r="DH2494" s="29"/>
      <c r="DI2494" s="29"/>
      <c r="DJ2494" s="29"/>
      <c r="DK2494" s="29"/>
      <c r="DL2494" s="29"/>
      <c r="DM2494" s="29"/>
      <c r="DN2494" s="29"/>
      <c r="DO2494" s="29"/>
      <c r="DP2494" s="29"/>
      <c r="DQ2494" s="29"/>
      <c r="DR2494" s="29"/>
      <c r="DS2494" s="29"/>
      <c r="DT2494" s="29"/>
      <c r="DU2494" s="29"/>
      <c r="DV2494" s="29"/>
      <c r="DW2494" s="29"/>
      <c r="DX2494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6"/>
  <sheetViews>
    <sheetView showGridLines="0" topLeftCell="A13" zoomScale="130" zoomScaleNormal="130" workbookViewId="0">
      <selection activeCell="D31" sqref="D31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91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97" t="s">
        <v>139</v>
      </c>
      <c r="B8" s="88"/>
      <c r="C8" s="88"/>
      <c r="D8" s="88"/>
      <c r="E8" s="88"/>
      <c r="F8" s="88"/>
    </row>
    <row r="9" spans="1:6" ht="13.5" thickBot="1" x14ac:dyDescent="0.25">
      <c r="A9" s="3"/>
      <c r="B9" s="3"/>
      <c r="C9" s="3"/>
      <c r="D9" s="96"/>
      <c r="E9" s="3"/>
      <c r="F9" s="3"/>
    </row>
    <row r="10" spans="1:6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20319.549999999996</v>
      </c>
      <c r="D12" s="99">
        <f>SUM(D13+D16+D18)</f>
        <v>9888.9</v>
      </c>
      <c r="E12" s="99">
        <f>SUM(E13+E16+E18)</f>
        <v>0</v>
      </c>
      <c r="F12" s="99">
        <f>SUM(F13+F16+F18)</f>
        <v>30208.449999999997</v>
      </c>
    </row>
    <row r="13" spans="1:6" x14ac:dyDescent="0.2">
      <c r="A13" s="12">
        <v>511</v>
      </c>
      <c r="B13" s="13" t="s">
        <v>106</v>
      </c>
      <c r="C13" s="89">
        <f>SUM(C14:C15)</f>
        <v>18305.099999999999</v>
      </c>
      <c r="D13" s="89">
        <f>SUM(D14:D15)</f>
        <v>8450</v>
      </c>
      <c r="E13" s="89">
        <f>SUM(E14:E15)</f>
        <v>0</v>
      </c>
      <c r="F13" s="89">
        <f>SUM(F14:F15)</f>
        <v>26755.1</v>
      </c>
    </row>
    <row r="14" spans="1:6" x14ac:dyDescent="0.2">
      <c r="A14" s="14">
        <v>51101</v>
      </c>
      <c r="B14" s="15" t="s">
        <v>17</v>
      </c>
      <c r="C14" s="90">
        <v>16900</v>
      </c>
      <c r="D14" s="90">
        <v>8450</v>
      </c>
      <c r="E14" s="90"/>
      <c r="F14" s="90">
        <f>[1]proyectos!$G$17</f>
        <v>25350</v>
      </c>
    </row>
    <row r="15" spans="1:6" x14ac:dyDescent="0.2">
      <c r="A15" s="14">
        <v>51103</v>
      </c>
      <c r="B15" s="20" t="s">
        <v>18</v>
      </c>
      <c r="C15" s="90">
        <v>1405.1</v>
      </c>
      <c r="D15" s="90"/>
      <c r="E15" s="90"/>
      <c r="F15" s="90">
        <f t="shared" ref="F15" si="0">SUM(C15:E15)</f>
        <v>1405.1</v>
      </c>
    </row>
    <row r="16" spans="1:6" x14ac:dyDescent="0.2">
      <c r="A16" s="12">
        <v>514</v>
      </c>
      <c r="B16" s="11" t="s">
        <v>21</v>
      </c>
      <c r="C16" s="89">
        <f>SUM(C17)</f>
        <v>1016.26</v>
      </c>
      <c r="D16" s="89">
        <f t="shared" ref="D16:F16" si="1">SUM(D17)</f>
        <v>725.9</v>
      </c>
      <c r="E16" s="89">
        <f t="shared" si="1"/>
        <v>0</v>
      </c>
      <c r="F16" s="89">
        <f t="shared" si="1"/>
        <v>1742.1599999999999</v>
      </c>
    </row>
    <row r="17" spans="1:7" x14ac:dyDescent="0.2">
      <c r="A17" s="17">
        <v>51401</v>
      </c>
      <c r="B17" s="20" t="s">
        <v>22</v>
      </c>
      <c r="C17" s="90">
        <v>1016.26</v>
      </c>
      <c r="D17" s="90">
        <v>725.9</v>
      </c>
      <c r="E17" s="90"/>
      <c r="F17" s="90">
        <f>SUM(C17:E17)</f>
        <v>1742.1599999999999</v>
      </c>
    </row>
    <row r="18" spans="1:7" x14ac:dyDescent="0.2">
      <c r="A18" s="12">
        <v>515</v>
      </c>
      <c r="B18" s="19" t="s">
        <v>23</v>
      </c>
      <c r="C18" s="89">
        <f>SUM(C19:C19)</f>
        <v>998.19</v>
      </c>
      <c r="D18" s="89">
        <f>SUM(D19:D19)</f>
        <v>713</v>
      </c>
      <c r="E18" s="89">
        <f>SUM(E19:E19)</f>
        <v>0</v>
      </c>
      <c r="F18" s="89">
        <f>SUM(F19:F19)</f>
        <v>1711.19</v>
      </c>
    </row>
    <row r="19" spans="1:7" x14ac:dyDescent="0.2">
      <c r="A19" s="17">
        <v>51501</v>
      </c>
      <c r="B19" s="20" t="s">
        <v>22</v>
      </c>
      <c r="C19" s="90">
        <v>998.19</v>
      </c>
      <c r="D19" s="90">
        <v>713</v>
      </c>
      <c r="E19" s="90"/>
      <c r="F19" s="90">
        <v>1711.19</v>
      </c>
    </row>
    <row r="20" spans="1:7" x14ac:dyDescent="0.2">
      <c r="A20" s="12">
        <v>54</v>
      </c>
      <c r="B20" s="19" t="s">
        <v>26</v>
      </c>
      <c r="C20" s="33">
        <f>SUM(C21+C28)</f>
        <v>12917.33</v>
      </c>
      <c r="D20" s="33">
        <f>SUM(D21+D28)</f>
        <v>11300</v>
      </c>
      <c r="E20" s="33">
        <f>SUM(E21+E28)</f>
        <v>0</v>
      </c>
      <c r="F20" s="33">
        <f>SUM(F21+F28)</f>
        <v>24217.33</v>
      </c>
    </row>
    <row r="21" spans="1:7" x14ac:dyDescent="0.2">
      <c r="A21" s="12">
        <v>541</v>
      </c>
      <c r="B21" s="19" t="s">
        <v>117</v>
      </c>
      <c r="C21" s="33">
        <f>SUM(C22:C27)</f>
        <v>9787.33</v>
      </c>
      <c r="D21" s="33">
        <f t="shared" ref="D21:F21" si="2">SUM(D22:D27)</f>
        <v>6300</v>
      </c>
      <c r="E21" s="33">
        <f t="shared" si="2"/>
        <v>0</v>
      </c>
      <c r="F21" s="33">
        <f t="shared" si="2"/>
        <v>16087.33</v>
      </c>
      <c r="G21" s="21"/>
    </row>
    <row r="22" spans="1:7" x14ac:dyDescent="0.2">
      <c r="A22" s="17">
        <v>54105</v>
      </c>
      <c r="B22" s="20" t="s">
        <v>30</v>
      </c>
      <c r="C22" s="34">
        <v>216.66</v>
      </c>
      <c r="D22" s="34"/>
      <c r="E22" s="34"/>
      <c r="F22" s="34">
        <f t="shared" ref="F22:F31" si="3">SUM(C22:E22)</f>
        <v>216.66</v>
      </c>
      <c r="G22" s="107"/>
    </row>
    <row r="23" spans="1:7" x14ac:dyDescent="0.2">
      <c r="A23" s="17">
        <v>54109</v>
      </c>
      <c r="B23" s="20" t="s">
        <v>32</v>
      </c>
      <c r="C23" s="34">
        <v>3800</v>
      </c>
      <c r="D23" s="34">
        <v>3000</v>
      </c>
      <c r="E23" s="34"/>
      <c r="F23" s="34">
        <f t="shared" si="3"/>
        <v>6800</v>
      </c>
      <c r="G23" s="151"/>
    </row>
    <row r="24" spans="1:7" x14ac:dyDescent="0.2">
      <c r="A24" s="17">
        <v>54110</v>
      </c>
      <c r="B24" s="20" t="s">
        <v>33</v>
      </c>
      <c r="C24" s="34">
        <v>1929.6</v>
      </c>
      <c r="D24" s="34"/>
      <c r="E24" s="34"/>
      <c r="F24" s="34">
        <f t="shared" si="3"/>
        <v>1929.6</v>
      </c>
      <c r="G24" s="107"/>
    </row>
    <row r="25" spans="1:7" x14ac:dyDescent="0.2">
      <c r="A25" s="17">
        <v>54114</v>
      </c>
      <c r="B25" s="20" t="s">
        <v>34</v>
      </c>
      <c r="C25" s="34">
        <v>29.07</v>
      </c>
      <c r="D25" s="34"/>
      <c r="E25" s="34"/>
      <c r="F25" s="34">
        <f t="shared" si="3"/>
        <v>29.07</v>
      </c>
      <c r="G25" s="107"/>
    </row>
    <row r="26" spans="1:7" x14ac:dyDescent="0.2">
      <c r="A26" s="17">
        <v>54118</v>
      </c>
      <c r="B26" s="20" t="s">
        <v>156</v>
      </c>
      <c r="C26" s="34">
        <v>3800</v>
      </c>
      <c r="D26" s="34">
        <v>3200</v>
      </c>
      <c r="E26" s="34"/>
      <c r="F26" s="34">
        <f t="shared" si="3"/>
        <v>7000</v>
      </c>
      <c r="G26" s="132"/>
    </row>
    <row r="27" spans="1:7" x14ac:dyDescent="0.2">
      <c r="A27" s="17">
        <v>54199</v>
      </c>
      <c r="B27" s="20" t="s">
        <v>36</v>
      </c>
      <c r="C27" s="34">
        <v>12</v>
      </c>
      <c r="D27" s="34">
        <v>100</v>
      </c>
      <c r="E27" s="34"/>
      <c r="F27" s="34">
        <f t="shared" si="3"/>
        <v>112</v>
      </c>
      <c r="G27" s="107"/>
    </row>
    <row r="28" spans="1:7" x14ac:dyDescent="0.2">
      <c r="A28" s="12">
        <v>543</v>
      </c>
      <c r="B28" s="19" t="s">
        <v>108</v>
      </c>
      <c r="C28" s="33">
        <f>SUM(C29:C31)</f>
        <v>3130</v>
      </c>
      <c r="D28" s="33">
        <f>SUM(D29:D31)</f>
        <v>5000</v>
      </c>
      <c r="E28" s="33">
        <f>SUM(E29:E31)</f>
        <v>0</v>
      </c>
      <c r="F28" s="33">
        <f>SUM(F29:F31)</f>
        <v>8130</v>
      </c>
      <c r="G28" s="110"/>
    </row>
    <row r="29" spans="1:7" x14ac:dyDescent="0.2">
      <c r="A29" s="17">
        <v>54301</v>
      </c>
      <c r="B29" s="20" t="s">
        <v>41</v>
      </c>
      <c r="C29" s="34">
        <v>1650</v>
      </c>
      <c r="D29" s="34"/>
      <c r="E29" s="34"/>
      <c r="F29" s="34">
        <f t="shared" si="3"/>
        <v>1650</v>
      </c>
      <c r="G29" s="132"/>
    </row>
    <row r="30" spans="1:7" x14ac:dyDescent="0.2">
      <c r="A30" s="17">
        <v>54302</v>
      </c>
      <c r="B30" s="20" t="s">
        <v>175</v>
      </c>
      <c r="C30" s="34">
        <v>1000</v>
      </c>
      <c r="D30" s="34">
        <v>5000</v>
      </c>
      <c r="E30" s="34"/>
      <c r="F30" s="34">
        <f t="shared" si="3"/>
        <v>6000</v>
      </c>
      <c r="G30" s="107"/>
    </row>
    <row r="31" spans="1:7" x14ac:dyDescent="0.2">
      <c r="A31" s="17">
        <v>54313</v>
      </c>
      <c r="B31" s="20" t="s">
        <v>77</v>
      </c>
      <c r="C31" s="34">
        <v>480</v>
      </c>
      <c r="D31" s="34"/>
      <c r="E31" s="34"/>
      <c r="F31" s="34">
        <f t="shared" si="3"/>
        <v>480</v>
      </c>
      <c r="G31" s="132"/>
    </row>
    <row r="32" spans="1:7" x14ac:dyDescent="0.2">
      <c r="A32" s="12">
        <v>55</v>
      </c>
      <c r="B32" s="19" t="s">
        <v>52</v>
      </c>
      <c r="C32" s="33">
        <f>SUM(C33)</f>
        <v>220</v>
      </c>
      <c r="D32" s="33">
        <f t="shared" ref="D32:F32" si="4">SUM(D33)</f>
        <v>0</v>
      </c>
      <c r="E32" s="33">
        <f t="shared" si="4"/>
        <v>0</v>
      </c>
      <c r="F32" s="33">
        <f t="shared" si="4"/>
        <v>220</v>
      </c>
      <c r="G32" s="22"/>
    </row>
    <row r="33" spans="1:9" x14ac:dyDescent="0.2">
      <c r="A33" s="12">
        <v>556</v>
      </c>
      <c r="B33" s="19" t="s">
        <v>111</v>
      </c>
      <c r="C33" s="33">
        <f>SUM(C34:C34)</f>
        <v>220</v>
      </c>
      <c r="D33" s="33">
        <f>SUM(D34:D34)</f>
        <v>0</v>
      </c>
      <c r="E33" s="33">
        <f>SUM(E34:E34)</f>
        <v>0</v>
      </c>
      <c r="F33" s="33">
        <f>SUM(F34:F34)</f>
        <v>220</v>
      </c>
      <c r="G33" s="22"/>
    </row>
    <row r="34" spans="1:9" x14ac:dyDescent="0.2">
      <c r="A34" s="17">
        <v>55601</v>
      </c>
      <c r="B34" s="20" t="s">
        <v>53</v>
      </c>
      <c r="C34" s="90">
        <v>220</v>
      </c>
      <c r="D34" s="34"/>
      <c r="E34" s="34"/>
      <c r="F34" s="34">
        <f t="shared" ref="F34" si="5">SUM(C34:E34)</f>
        <v>220</v>
      </c>
      <c r="G34" s="22"/>
    </row>
    <row r="35" spans="1:9" x14ac:dyDescent="0.2">
      <c r="A35" s="12">
        <v>61</v>
      </c>
      <c r="B35" s="19" t="s">
        <v>58</v>
      </c>
      <c r="C35" s="33">
        <f>SUM(C36)</f>
        <v>300</v>
      </c>
      <c r="D35" s="33">
        <f t="shared" ref="D35:F35" si="6">SUM(D36)</f>
        <v>0</v>
      </c>
      <c r="E35" s="33">
        <f t="shared" si="6"/>
        <v>0</v>
      </c>
      <c r="F35" s="33">
        <f t="shared" si="6"/>
        <v>300</v>
      </c>
      <c r="G35" s="22"/>
    </row>
    <row r="36" spans="1:9" x14ac:dyDescent="0.2">
      <c r="A36" s="12">
        <v>611</v>
      </c>
      <c r="B36" s="19" t="s">
        <v>116</v>
      </c>
      <c r="C36" s="33">
        <f>SUM(C37:C37)</f>
        <v>300</v>
      </c>
      <c r="D36" s="33">
        <f>SUM(D37:D37)</f>
        <v>0</v>
      </c>
      <c r="E36" s="33">
        <f>SUM(E37:E37)</f>
        <v>0</v>
      </c>
      <c r="F36" s="33">
        <f>SUM(F37:F37)</f>
        <v>300</v>
      </c>
      <c r="G36" s="107"/>
    </row>
    <row r="37" spans="1:9" x14ac:dyDescent="0.2">
      <c r="A37" s="17">
        <v>61104</v>
      </c>
      <c r="B37" s="20" t="s">
        <v>62</v>
      </c>
      <c r="C37" s="90">
        <v>300</v>
      </c>
      <c r="D37" s="34"/>
      <c r="E37" s="34"/>
      <c r="F37" s="34">
        <f t="shared" ref="F37" si="7">SUM(C37:E37)</f>
        <v>300</v>
      </c>
      <c r="G37" s="108"/>
      <c r="H37" s="22"/>
    </row>
    <row r="38" spans="1:9" x14ac:dyDescent="0.2">
      <c r="A38" s="17"/>
      <c r="B38" s="19" t="s">
        <v>68</v>
      </c>
      <c r="C38" s="33">
        <f>SUM(C12+C20+C32+C35)</f>
        <v>33756.879999999997</v>
      </c>
      <c r="D38" s="33">
        <f t="shared" ref="D38:F38" si="8">SUM(D12+D20+D32+D35)</f>
        <v>21188.9</v>
      </c>
      <c r="E38" s="33">
        <f t="shared" si="8"/>
        <v>0</v>
      </c>
      <c r="F38" s="33">
        <f t="shared" si="8"/>
        <v>54945.78</v>
      </c>
      <c r="G38" s="151"/>
      <c r="I38" s="119"/>
    </row>
    <row r="39" spans="1:9" x14ac:dyDescent="0.2">
      <c r="A39" s="17"/>
      <c r="B39" s="20"/>
      <c r="C39" s="34"/>
      <c r="D39" s="34"/>
      <c r="E39" s="34"/>
      <c r="F39" s="34"/>
      <c r="G39" s="107"/>
    </row>
    <row r="40" spans="1:9" x14ac:dyDescent="0.2">
      <c r="A40" s="12"/>
      <c r="B40" s="19" t="s">
        <v>69</v>
      </c>
      <c r="C40" s="33">
        <f>SUM(C12+C20+C32+C35)</f>
        <v>33756.879999999997</v>
      </c>
      <c r="D40" s="33">
        <f t="shared" ref="D40:F40" si="9">SUM(D12+D20+D32+D35)</f>
        <v>21188.9</v>
      </c>
      <c r="E40" s="33">
        <f t="shared" si="9"/>
        <v>0</v>
      </c>
      <c r="F40" s="33">
        <f t="shared" si="9"/>
        <v>54945.78</v>
      </c>
      <c r="G40" s="111"/>
    </row>
    <row r="41" spans="1:9" x14ac:dyDescent="0.2">
      <c r="A41" s="12"/>
      <c r="B41" s="19" t="s">
        <v>70</v>
      </c>
      <c r="C41" s="33">
        <f>SUM(C13+C16+C18+C21+C28+C33+C36)</f>
        <v>33756.879999999997</v>
      </c>
      <c r="D41" s="33">
        <f t="shared" ref="D41:F41" si="10">SUM(D13+D16+D18+D21+D28+D33+D36)</f>
        <v>21188.9</v>
      </c>
      <c r="E41" s="33">
        <f t="shared" si="10"/>
        <v>0</v>
      </c>
      <c r="F41" s="33">
        <f t="shared" si="10"/>
        <v>54945.78</v>
      </c>
      <c r="G41" s="153"/>
      <c r="H41" s="136"/>
    </row>
    <row r="42" spans="1:9" x14ac:dyDescent="0.2">
      <c r="A42" s="12"/>
      <c r="B42" s="19" t="s">
        <v>71</v>
      </c>
      <c r="C42" s="33">
        <f>SUM(C14+C15+C17+C19+C22+C23+C24+C25+C26+C27+C29+C30+C31+C34+C37)</f>
        <v>33756.87999999999</v>
      </c>
      <c r="D42" s="33">
        <f t="shared" ref="D42:F42" si="11">SUM(D14+D15+D17+D19+D22+D23+D24+D25+D26+D27+D29+D30+D31+D34+D37)</f>
        <v>21188.9</v>
      </c>
      <c r="E42" s="33">
        <f t="shared" si="11"/>
        <v>0</v>
      </c>
      <c r="F42" s="33">
        <f t="shared" si="11"/>
        <v>54945.78</v>
      </c>
      <c r="G42" s="142"/>
      <c r="H42" s="154"/>
    </row>
    <row r="43" spans="1:9" x14ac:dyDescent="0.2">
      <c r="A43" s="24"/>
      <c r="G43" s="22"/>
      <c r="H43" s="22"/>
    </row>
    <row r="44" spans="1:9" x14ac:dyDescent="0.2">
      <c r="G44" s="22"/>
    </row>
    <row r="45" spans="1:9" x14ac:dyDescent="0.2">
      <c r="G45" s="22"/>
    </row>
    <row r="46" spans="1:9" x14ac:dyDescent="0.2">
      <c r="G46" s="22"/>
    </row>
    <row r="47" spans="1:9" x14ac:dyDescent="0.2">
      <c r="G47" s="22"/>
    </row>
    <row r="48" spans="1:9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84" ht="15" customHeight="1" x14ac:dyDescent="0.2"/>
    <row r="1091" spans="7:7" x14ac:dyDescent="0.2">
      <c r="G1091" s="25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26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27"/>
    </row>
    <row r="1110" spans="7:7" x14ac:dyDescent="0.2">
      <c r="G1110" s="28"/>
    </row>
    <row r="1111" spans="7:7" x14ac:dyDescent="0.2">
      <c r="G1111" s="27"/>
    </row>
    <row r="1112" spans="7:7" x14ac:dyDescent="0.2">
      <c r="G1112" s="29"/>
    </row>
    <row r="1113" spans="7:7" x14ac:dyDescent="0.2">
      <c r="G1113" s="22"/>
    </row>
    <row r="1114" spans="7:7" x14ac:dyDescent="0.2">
      <c r="G1114" s="21"/>
    </row>
    <row r="1115" spans="7:7" x14ac:dyDescent="0.2">
      <c r="G1115" s="22"/>
    </row>
    <row r="1116" spans="7:7" x14ac:dyDescent="0.2">
      <c r="G1116" s="22"/>
    </row>
    <row r="1117" spans="7:7" x14ac:dyDescent="0.2">
      <c r="G1117" s="22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2465" spans="8:102" ht="11.1" customHeight="1" x14ac:dyDescent="0.2">
      <c r="H2465" s="25"/>
      <c r="I2465" s="25"/>
      <c r="J2465" s="25"/>
      <c r="K2465" s="25"/>
      <c r="L2465" s="25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  <c r="X2465" s="25"/>
      <c r="Y2465" s="25"/>
      <c r="Z2465" s="25"/>
      <c r="AA2465" s="25"/>
      <c r="AB2465" s="25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/>
      <c r="AQ2465" s="25"/>
      <c r="AR2465" s="25"/>
      <c r="AS2465" s="25"/>
      <c r="AT2465" s="25"/>
      <c r="AU2465" s="25"/>
      <c r="AV2465" s="25"/>
      <c r="AW2465" s="25"/>
      <c r="AX2465" s="25"/>
      <c r="AZ2465" s="25"/>
      <c r="BA2465" s="25"/>
      <c r="BB2465" s="25"/>
      <c r="BC2465" s="25"/>
      <c r="BD2465" s="25"/>
      <c r="BE2465" s="25"/>
      <c r="BG2465" s="25"/>
      <c r="BH2465" s="25"/>
      <c r="BI2465" s="25"/>
      <c r="BJ2465" s="25"/>
      <c r="BK2465" s="25"/>
      <c r="BL2465" s="25"/>
      <c r="BN2465" s="25"/>
      <c r="BO2465" s="25"/>
      <c r="BP2465" s="25"/>
      <c r="BQ2465" s="25"/>
      <c r="BR2465" s="25"/>
      <c r="BS2465" s="25"/>
      <c r="BU2465" s="25"/>
      <c r="BV2465" s="25"/>
      <c r="BW2465" s="25"/>
      <c r="BX2465" s="25"/>
      <c r="BY2465" s="25"/>
      <c r="BZ2465" s="25"/>
      <c r="CB2465" s="25"/>
      <c r="CC2465" s="25"/>
      <c r="CD2465" s="25"/>
      <c r="CE2465" s="25"/>
      <c r="CF2465" s="25"/>
      <c r="CG2465" s="25"/>
      <c r="CI2465" s="25"/>
      <c r="CJ2465" s="25"/>
      <c r="CK2465" s="25"/>
      <c r="CL2465" s="25"/>
      <c r="CM2465" s="25"/>
      <c r="CN2465" s="25"/>
      <c r="CP2465" s="25"/>
      <c r="CQ2465" s="25"/>
      <c r="CR2465" s="25"/>
      <c r="CS2465" s="25"/>
      <c r="CT2465" s="25"/>
      <c r="CU2465" s="25"/>
      <c r="CW2465" s="25"/>
      <c r="CX2465" s="25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K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C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S2466" s="1"/>
      <c r="CT2466" s="1"/>
      <c r="CU2466" s="1"/>
      <c r="CW2466" s="1"/>
      <c r="CX2466" s="1"/>
    </row>
    <row r="2467" spans="8:102" ht="11.1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Q2468" s="1"/>
      <c r="AR2468" s="1"/>
      <c r="AS2468" s="1"/>
      <c r="AT2468" s="1"/>
      <c r="AV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O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J2483" s="1"/>
      <c r="BL2483" s="1"/>
      <c r="BO2483" s="1"/>
      <c r="BP2483" s="1"/>
      <c r="BQ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Z2484" s="1"/>
      <c r="BA2484" s="1"/>
      <c r="BH2484" s="1"/>
      <c r="BO2484" s="1"/>
      <c r="BP2484" s="1"/>
      <c r="CD2484" s="1"/>
      <c r="CE2484" s="1"/>
      <c r="CF2484" s="1"/>
      <c r="CW2484" s="1"/>
      <c r="CX2484" s="1"/>
    </row>
    <row r="2485" spans="8:128" x14ac:dyDescent="0.2">
      <c r="AG2485" s="1"/>
      <c r="AK2485" s="1"/>
      <c r="AM2485" s="1"/>
      <c r="AP2485" s="1"/>
      <c r="AZ2485" s="1"/>
      <c r="BA2485" s="1"/>
      <c r="BO2485" s="1"/>
      <c r="BP2485" s="1"/>
      <c r="CD2485" s="1"/>
      <c r="CE2485" s="1"/>
      <c r="CF2485" s="1"/>
      <c r="CW2485" s="1"/>
    </row>
    <row r="2486" spans="8:128" x14ac:dyDescent="0.2"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29"/>
      <c r="Z2486" s="29"/>
      <c r="AA2486" s="29"/>
      <c r="AB2486" s="29"/>
      <c r="AC2486" s="29"/>
      <c r="AD2486" s="29"/>
      <c r="AE2486" s="29"/>
      <c r="AF2486" s="29"/>
      <c r="AG2486" s="29"/>
      <c r="AH2486" s="29"/>
      <c r="AI2486" s="29"/>
      <c r="AJ2486" s="29"/>
      <c r="AK2486" s="29"/>
      <c r="AL2486" s="29"/>
      <c r="AM2486" s="29"/>
      <c r="AN2486" s="29"/>
      <c r="AO2486" s="29"/>
      <c r="AP2486" s="29"/>
      <c r="AQ2486" s="29"/>
      <c r="AR2486" s="29"/>
      <c r="AS2486" s="29"/>
      <c r="AT2486" s="29"/>
      <c r="AU2486" s="29"/>
      <c r="AV2486" s="29"/>
      <c r="AW2486" s="29"/>
      <c r="AX2486" s="29"/>
      <c r="AY2486" s="29"/>
      <c r="AZ2486" s="29"/>
      <c r="BA2486" s="29"/>
      <c r="BB2486" s="29"/>
      <c r="BC2486" s="29"/>
      <c r="BD2486" s="29"/>
      <c r="BE2486" s="29"/>
      <c r="BF2486" s="29"/>
      <c r="BG2486" s="29"/>
      <c r="BH2486" s="29"/>
      <c r="BI2486" s="29"/>
      <c r="BJ2486" s="29"/>
      <c r="BK2486" s="29"/>
      <c r="BL2486" s="29"/>
      <c r="BM2486" s="29"/>
      <c r="BN2486" s="29"/>
      <c r="BO2486" s="29"/>
      <c r="BP2486" s="29"/>
      <c r="BQ2486" s="29"/>
      <c r="BR2486" s="29"/>
      <c r="BS2486" s="29"/>
      <c r="BT2486" s="29"/>
      <c r="BU2486" s="29"/>
      <c r="BV2486" s="29"/>
      <c r="BW2486" s="29"/>
      <c r="BX2486" s="29"/>
      <c r="BY2486" s="29"/>
      <c r="BZ2486" s="29"/>
      <c r="CA2486" s="29"/>
      <c r="CB2486" s="29"/>
      <c r="CC2486" s="29"/>
      <c r="CD2486" s="29"/>
      <c r="CE2486" s="29"/>
      <c r="CF2486" s="29"/>
      <c r="CG2486" s="29"/>
      <c r="CH2486" s="29"/>
      <c r="CI2486" s="29"/>
      <c r="CJ2486" s="29"/>
      <c r="CK2486" s="29"/>
      <c r="CL2486" s="29"/>
      <c r="CM2486" s="29"/>
      <c r="CN2486" s="29"/>
      <c r="CO2486" s="29"/>
      <c r="CP2486" s="29"/>
      <c r="CQ2486" s="29"/>
      <c r="CR2486" s="29"/>
      <c r="CS2486" s="29"/>
      <c r="CT2486" s="29"/>
      <c r="CU2486" s="29"/>
      <c r="CV2486" s="29"/>
      <c r="CW2486" s="29"/>
      <c r="CX2486" s="29"/>
      <c r="CY2486" s="29">
        <f t="shared" ref="CY2486:DG2486" si="12">SUM(CY2466:CY2485)</f>
        <v>0</v>
      </c>
      <c r="CZ2486" s="29">
        <f t="shared" si="12"/>
        <v>0</v>
      </c>
      <c r="DA2486" s="29">
        <f t="shared" si="12"/>
        <v>0</v>
      </c>
      <c r="DB2486" s="29">
        <f t="shared" si="12"/>
        <v>0</v>
      </c>
      <c r="DC2486" s="29">
        <f t="shared" si="12"/>
        <v>0</v>
      </c>
      <c r="DD2486" s="29">
        <f t="shared" si="12"/>
        <v>0</v>
      </c>
      <c r="DE2486" s="29">
        <f t="shared" si="12"/>
        <v>0</v>
      </c>
      <c r="DF2486" s="29">
        <f t="shared" si="12"/>
        <v>0</v>
      </c>
      <c r="DG2486" s="29">
        <f t="shared" si="12"/>
        <v>0</v>
      </c>
      <c r="DH2486" s="29"/>
      <c r="DI2486" s="29"/>
      <c r="DJ2486" s="29"/>
      <c r="DK2486" s="29"/>
      <c r="DL2486" s="29"/>
      <c r="DM2486" s="29"/>
      <c r="DN2486" s="29"/>
      <c r="DO2486" s="29"/>
      <c r="DP2486" s="29"/>
      <c r="DQ2486" s="29"/>
      <c r="DR2486" s="29"/>
      <c r="DS2486" s="29"/>
      <c r="DT2486" s="29"/>
      <c r="DU2486" s="29"/>
      <c r="DV2486" s="29"/>
      <c r="DW2486" s="29"/>
      <c r="DX2486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4"/>
  <sheetViews>
    <sheetView showGridLines="0" zoomScale="120" zoomScaleNormal="120" workbookViewId="0">
      <selection activeCell="B47" sqref="B4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84</v>
      </c>
      <c r="B5" s="190"/>
      <c r="C5" s="190"/>
      <c r="D5" s="190"/>
      <c r="E5" s="190"/>
      <c r="F5" s="190"/>
    </row>
    <row r="6" spans="1:7" x14ac:dyDescent="0.2">
      <c r="A6" s="126" t="s">
        <v>85</v>
      </c>
      <c r="B6" s="124"/>
      <c r="C6" s="124"/>
      <c r="D6" s="124"/>
      <c r="E6" s="124"/>
      <c r="F6" s="124"/>
    </row>
    <row r="7" spans="1:7" x14ac:dyDescent="0.2">
      <c r="A7" s="190" t="s">
        <v>72</v>
      </c>
      <c r="B7" s="190"/>
      <c r="C7" s="190"/>
      <c r="D7" s="190"/>
      <c r="E7" s="190"/>
      <c r="F7" s="190"/>
    </row>
    <row r="8" spans="1:7" x14ac:dyDescent="0.2">
      <c r="A8" s="88" t="s">
        <v>134</v>
      </c>
      <c r="B8" s="88"/>
      <c r="C8" s="88"/>
      <c r="D8" s="88"/>
      <c r="E8" s="88"/>
      <c r="F8" s="88"/>
    </row>
    <row r="9" spans="1:7" ht="13.5" thickBot="1" x14ac:dyDescent="0.25">
      <c r="A9" s="3"/>
      <c r="B9" s="3"/>
      <c r="C9" s="3"/>
      <c r="D9" s="96"/>
      <c r="E9" s="3"/>
      <c r="F9" s="3"/>
    </row>
    <row r="10" spans="1:7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5" t="s">
        <v>0</v>
      </c>
      <c r="G10" s="152"/>
    </row>
    <row r="11" spans="1:7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  <c r="G11" s="144"/>
    </row>
    <row r="12" spans="1:7" x14ac:dyDescent="0.2">
      <c r="A12" s="10">
        <v>51</v>
      </c>
      <c r="B12" s="11" t="s">
        <v>16</v>
      </c>
      <c r="C12" s="99">
        <f>SUM(C13+C16+C18)</f>
        <v>4426.46</v>
      </c>
      <c r="D12" s="99">
        <f>SUM(D13+D16+D18)</f>
        <v>2120.65</v>
      </c>
      <c r="E12" s="99">
        <f>SUM(E13+E16+E18)</f>
        <v>0</v>
      </c>
      <c r="F12" s="99">
        <f>SUM(F13+F16+F18)</f>
        <v>6547.1100000000006</v>
      </c>
    </row>
    <row r="13" spans="1:7" x14ac:dyDescent="0.2">
      <c r="A13" s="12">
        <v>511</v>
      </c>
      <c r="B13" s="13" t="s">
        <v>106</v>
      </c>
      <c r="C13" s="89">
        <f>SUM(C14:C15)</f>
        <v>3977.55</v>
      </c>
      <c r="D13" s="89">
        <f>SUM(D14:D15)</f>
        <v>1800</v>
      </c>
      <c r="E13" s="89">
        <f>SUM(E14:E15)</f>
        <v>0</v>
      </c>
      <c r="F13" s="89">
        <f>SUM(F14:F15)</f>
        <v>5777.55</v>
      </c>
    </row>
    <row r="14" spans="1:7" x14ac:dyDescent="0.2">
      <c r="A14" s="14">
        <v>51101</v>
      </c>
      <c r="B14" s="15" t="s">
        <v>17</v>
      </c>
      <c r="C14" s="90">
        <v>3600</v>
      </c>
      <c r="D14" s="90">
        <v>1800</v>
      </c>
      <c r="E14" s="90"/>
      <c r="F14" s="90">
        <f>SUM(C14:E14)</f>
        <v>5400</v>
      </c>
    </row>
    <row r="15" spans="1:7" x14ac:dyDescent="0.2">
      <c r="A15" s="14">
        <v>51103</v>
      </c>
      <c r="B15" s="20" t="s">
        <v>18</v>
      </c>
      <c r="C15" s="90">
        <v>377.55</v>
      </c>
      <c r="D15" s="90"/>
      <c r="E15" s="90"/>
      <c r="F15" s="90">
        <f t="shared" ref="F15" si="0">SUM(C15:E15)</f>
        <v>377.55</v>
      </c>
    </row>
    <row r="16" spans="1:7" x14ac:dyDescent="0.2">
      <c r="A16" s="12">
        <v>514</v>
      </c>
      <c r="B16" s="11" t="s">
        <v>21</v>
      </c>
      <c r="C16" s="89">
        <f>SUM(C17)</f>
        <v>236.25</v>
      </c>
      <c r="D16" s="89">
        <f t="shared" ref="D16:F16" si="1">SUM(D17)</f>
        <v>168.75</v>
      </c>
      <c r="E16" s="89">
        <f t="shared" si="1"/>
        <v>0</v>
      </c>
      <c r="F16" s="89">
        <f t="shared" si="1"/>
        <v>405</v>
      </c>
    </row>
    <row r="17" spans="1:7" x14ac:dyDescent="0.2">
      <c r="A17" s="17">
        <v>51401</v>
      </c>
      <c r="B17" s="20" t="s">
        <v>22</v>
      </c>
      <c r="C17" s="90">
        <v>236.25</v>
      </c>
      <c r="D17" s="90">
        <v>168.75</v>
      </c>
      <c r="E17" s="90"/>
      <c r="F17" s="90">
        <f>SUM(C17:E17)</f>
        <v>405</v>
      </c>
    </row>
    <row r="18" spans="1:7" x14ac:dyDescent="0.2">
      <c r="A18" s="12">
        <v>515</v>
      </c>
      <c r="B18" s="19" t="s">
        <v>23</v>
      </c>
      <c r="C18" s="89">
        <f>SUM(C19:C19)</f>
        <v>212.66</v>
      </c>
      <c r="D18" s="89">
        <f>SUM(D19:D19)</f>
        <v>151.9</v>
      </c>
      <c r="E18" s="89">
        <f>SUM(E19:E19)</f>
        <v>0</v>
      </c>
      <c r="F18" s="89">
        <f>SUM(F19:F19)</f>
        <v>364.56</v>
      </c>
    </row>
    <row r="19" spans="1:7" x14ac:dyDescent="0.2">
      <c r="A19" s="17">
        <v>51501</v>
      </c>
      <c r="B19" s="20" t="s">
        <v>22</v>
      </c>
      <c r="C19" s="90">
        <v>212.66</v>
      </c>
      <c r="D19" s="90">
        <v>151.9</v>
      </c>
      <c r="E19" s="90"/>
      <c r="F19" s="90">
        <f>SUM(C19:E19)</f>
        <v>364.56</v>
      </c>
    </row>
    <row r="20" spans="1:7" x14ac:dyDescent="0.2">
      <c r="A20" s="12">
        <v>54</v>
      </c>
      <c r="B20" s="19" t="s">
        <v>26</v>
      </c>
      <c r="C20" s="33">
        <f>SUM(C21+C27)</f>
        <v>456.5</v>
      </c>
      <c r="D20" s="33">
        <f t="shared" ref="D20:F20" si="2">SUM(D21+D27)</f>
        <v>0</v>
      </c>
      <c r="E20" s="33">
        <f t="shared" si="2"/>
        <v>0</v>
      </c>
      <c r="F20" s="33">
        <f t="shared" si="2"/>
        <v>456.5</v>
      </c>
    </row>
    <row r="21" spans="1:7" x14ac:dyDescent="0.2">
      <c r="A21" s="12">
        <v>541</v>
      </c>
      <c r="B21" s="19" t="s">
        <v>117</v>
      </c>
      <c r="C21" s="33">
        <f>SUM(C22:C26)</f>
        <v>356.5</v>
      </c>
      <c r="D21" s="33">
        <f t="shared" ref="D21:F21" si="3">SUM(D22:D26)</f>
        <v>0</v>
      </c>
      <c r="E21" s="33">
        <f t="shared" si="3"/>
        <v>0</v>
      </c>
      <c r="F21" s="33">
        <f t="shared" si="3"/>
        <v>356.5</v>
      </c>
      <c r="G21" s="21"/>
    </row>
    <row r="22" spans="1:7" x14ac:dyDescent="0.2">
      <c r="A22" s="17">
        <v>54105</v>
      </c>
      <c r="B22" s="20" t="s">
        <v>30</v>
      </c>
      <c r="C22" s="34">
        <v>116.7</v>
      </c>
      <c r="D22" s="34"/>
      <c r="E22" s="34"/>
      <c r="F22" s="34">
        <f t="shared" ref="F22:F25" si="4">SUM(C22:E22)</f>
        <v>116.7</v>
      </c>
      <c r="G22" s="22"/>
    </row>
    <row r="23" spans="1:7" x14ac:dyDescent="0.2">
      <c r="A23" s="17">
        <v>54107</v>
      </c>
      <c r="B23" s="20" t="s">
        <v>87</v>
      </c>
      <c r="C23" s="34">
        <v>107.5</v>
      </c>
      <c r="D23" s="34"/>
      <c r="E23" s="34"/>
      <c r="F23" s="34">
        <f t="shared" si="4"/>
        <v>107.5</v>
      </c>
      <c r="G23" s="22"/>
    </row>
    <row r="24" spans="1:7" x14ac:dyDescent="0.2">
      <c r="A24" s="17">
        <v>54114</v>
      </c>
      <c r="B24" s="20" t="s">
        <v>34</v>
      </c>
      <c r="C24" s="34">
        <v>52.8</v>
      </c>
      <c r="D24" s="34"/>
      <c r="E24" s="34"/>
      <c r="F24" s="34">
        <f t="shared" si="4"/>
        <v>52.8</v>
      </c>
      <c r="G24" s="22"/>
    </row>
    <row r="25" spans="1:7" x14ac:dyDescent="0.2">
      <c r="A25" s="17">
        <v>54115</v>
      </c>
      <c r="B25" s="20" t="s">
        <v>35</v>
      </c>
      <c r="C25" s="34">
        <v>29.5</v>
      </c>
      <c r="D25" s="34"/>
      <c r="E25" s="34"/>
      <c r="F25" s="34">
        <f t="shared" si="4"/>
        <v>29.5</v>
      </c>
      <c r="G25" s="22"/>
    </row>
    <row r="26" spans="1:7" x14ac:dyDescent="0.2">
      <c r="A26" s="17">
        <v>54116</v>
      </c>
      <c r="B26" s="20" t="s">
        <v>174</v>
      </c>
      <c r="C26" s="34">
        <v>50</v>
      </c>
      <c r="D26" s="34"/>
      <c r="E26" s="34"/>
      <c r="F26" s="34">
        <v>50</v>
      </c>
      <c r="G26" s="22"/>
    </row>
    <row r="27" spans="1:7" x14ac:dyDescent="0.2">
      <c r="A27" s="12">
        <v>544</v>
      </c>
      <c r="B27" s="19" t="s">
        <v>109</v>
      </c>
      <c r="C27" s="33">
        <f>SUM(C28)</f>
        <v>100</v>
      </c>
      <c r="D27" s="33">
        <f t="shared" ref="D27:F27" si="5">SUM(D28)</f>
        <v>0</v>
      </c>
      <c r="E27" s="33">
        <f t="shared" si="5"/>
        <v>0</v>
      </c>
      <c r="F27" s="33">
        <f t="shared" si="5"/>
        <v>100</v>
      </c>
      <c r="G27" s="22"/>
    </row>
    <row r="28" spans="1:7" x14ac:dyDescent="0.2">
      <c r="A28" s="17">
        <v>54401</v>
      </c>
      <c r="B28" s="20" t="s">
        <v>48</v>
      </c>
      <c r="C28" s="34">
        <v>100</v>
      </c>
      <c r="D28" s="34"/>
      <c r="E28" s="34"/>
      <c r="F28" s="34">
        <v>100</v>
      </c>
      <c r="G28" s="108"/>
    </row>
    <row r="29" spans="1:7" x14ac:dyDescent="0.2">
      <c r="A29" s="12">
        <v>55</v>
      </c>
      <c r="B29" s="19" t="s">
        <v>52</v>
      </c>
      <c r="C29" s="33">
        <f>SUM(C30)</f>
        <v>55</v>
      </c>
      <c r="D29" s="33">
        <f t="shared" ref="D29:F29" si="6">SUM(D30)</f>
        <v>0</v>
      </c>
      <c r="E29" s="33">
        <f t="shared" si="6"/>
        <v>0</v>
      </c>
      <c r="F29" s="33">
        <f t="shared" si="6"/>
        <v>55</v>
      </c>
      <c r="G29" s="107"/>
    </row>
    <row r="30" spans="1:7" x14ac:dyDescent="0.2">
      <c r="A30" s="12">
        <v>556</v>
      </c>
      <c r="B30" s="19" t="s">
        <v>111</v>
      </c>
      <c r="C30" s="33">
        <f>SUM(C31:C31)</f>
        <v>55</v>
      </c>
      <c r="D30" s="33">
        <f>SUM(D31:D31)</f>
        <v>0</v>
      </c>
      <c r="E30" s="33">
        <f>SUM(E31:E31)</f>
        <v>0</v>
      </c>
      <c r="F30" s="33">
        <f>SUM(F31:F31)</f>
        <v>55</v>
      </c>
      <c r="G30" s="22"/>
    </row>
    <row r="31" spans="1:7" x14ac:dyDescent="0.2">
      <c r="A31" s="17">
        <v>55601</v>
      </c>
      <c r="B31" s="20" t="s">
        <v>53</v>
      </c>
      <c r="C31" s="34">
        <v>55</v>
      </c>
      <c r="D31" s="34"/>
      <c r="E31" s="34"/>
      <c r="F31" s="34">
        <f t="shared" ref="F31" si="7">SUM(C31:E31)</f>
        <v>55</v>
      </c>
      <c r="G31" s="22"/>
    </row>
    <row r="32" spans="1:7" x14ac:dyDescent="0.2">
      <c r="A32" s="12">
        <v>61</v>
      </c>
      <c r="B32" s="19" t="s">
        <v>58</v>
      </c>
      <c r="C32" s="33">
        <f>SUM(C33)</f>
        <v>1500</v>
      </c>
      <c r="D32" s="33">
        <f t="shared" ref="D32:F32" si="8">SUM(D33)</f>
        <v>0</v>
      </c>
      <c r="E32" s="33">
        <f t="shared" si="8"/>
        <v>0</v>
      </c>
      <c r="F32" s="33">
        <f t="shared" si="8"/>
        <v>1500</v>
      </c>
      <c r="G32" s="22"/>
    </row>
    <row r="33" spans="1:9" x14ac:dyDescent="0.2">
      <c r="A33" s="12">
        <v>611</v>
      </c>
      <c r="B33" s="19" t="s">
        <v>116</v>
      </c>
      <c r="C33" s="33">
        <f>SUM(C34:C35)</f>
        <v>1500</v>
      </c>
      <c r="D33" s="33">
        <f t="shared" ref="D33:F33" si="9">SUM(D34:D35)</f>
        <v>0</v>
      </c>
      <c r="E33" s="33">
        <f t="shared" si="9"/>
        <v>0</v>
      </c>
      <c r="F33" s="33">
        <f t="shared" si="9"/>
        <v>1500</v>
      </c>
      <c r="G33" s="22"/>
    </row>
    <row r="34" spans="1:9" x14ac:dyDescent="0.2">
      <c r="A34" s="17">
        <v>61101</v>
      </c>
      <c r="B34" s="20" t="s">
        <v>60</v>
      </c>
      <c r="C34" s="34">
        <v>1000</v>
      </c>
      <c r="D34" s="34"/>
      <c r="E34" s="34"/>
      <c r="F34" s="34">
        <f t="shared" ref="F34:F35" si="10">SUM(C34:E34)</f>
        <v>1000</v>
      </c>
      <c r="G34" s="108"/>
    </row>
    <row r="35" spans="1:9" x14ac:dyDescent="0.2">
      <c r="A35" s="17">
        <v>61199</v>
      </c>
      <c r="B35" s="20" t="s">
        <v>63</v>
      </c>
      <c r="C35" s="90">
        <v>500</v>
      </c>
      <c r="D35" s="34"/>
      <c r="E35" s="34"/>
      <c r="F35" s="34">
        <f t="shared" si="10"/>
        <v>500</v>
      </c>
      <c r="G35" s="108"/>
    </row>
    <row r="36" spans="1:9" x14ac:dyDescent="0.2">
      <c r="A36" s="17"/>
      <c r="B36" s="19" t="s">
        <v>68</v>
      </c>
      <c r="C36" s="33">
        <f>SUM(C12+C20+C29+C32)</f>
        <v>6437.96</v>
      </c>
      <c r="D36" s="33">
        <f t="shared" ref="D36:F36" si="11">SUM(D12+D20+D29+D32)</f>
        <v>2120.65</v>
      </c>
      <c r="E36" s="33">
        <f t="shared" si="11"/>
        <v>0</v>
      </c>
      <c r="F36" s="33">
        <f t="shared" si="11"/>
        <v>8558.61</v>
      </c>
      <c r="G36" s="151"/>
      <c r="H36" s="22"/>
    </row>
    <row r="37" spans="1:9" x14ac:dyDescent="0.2">
      <c r="A37" s="17"/>
      <c r="B37" s="20"/>
      <c r="C37" s="34"/>
      <c r="D37" s="34"/>
      <c r="E37" s="34"/>
      <c r="F37" s="34"/>
      <c r="G37" s="135"/>
    </row>
    <row r="38" spans="1:9" x14ac:dyDescent="0.2">
      <c r="A38" s="12"/>
      <c r="B38" s="19" t="s">
        <v>69</v>
      </c>
      <c r="C38" s="33">
        <f>SUM(C12+C20+C29+C32)</f>
        <v>6437.96</v>
      </c>
      <c r="D38" s="33">
        <f t="shared" ref="D38:F38" si="12">SUM(D12+D20+D29+D32)</f>
        <v>2120.65</v>
      </c>
      <c r="E38" s="33">
        <f t="shared" si="12"/>
        <v>0</v>
      </c>
      <c r="F38" s="33">
        <f t="shared" si="12"/>
        <v>8558.61</v>
      </c>
      <c r="G38" s="137"/>
    </row>
    <row r="39" spans="1:9" x14ac:dyDescent="0.2">
      <c r="A39" s="12"/>
      <c r="B39" s="19" t="s">
        <v>70</v>
      </c>
      <c r="C39" s="33">
        <f>SUM(C13+C16+C18+C21+C27+C30+C33)</f>
        <v>6437.96</v>
      </c>
      <c r="D39" s="33">
        <f t="shared" ref="D39:F39" si="13">SUM(D13+D16+D18+D21+D27+D30+D33)</f>
        <v>2120.65</v>
      </c>
      <c r="E39" s="33">
        <f t="shared" si="13"/>
        <v>0</v>
      </c>
      <c r="F39" s="33">
        <f t="shared" si="13"/>
        <v>8558.61</v>
      </c>
      <c r="G39" s="137"/>
    </row>
    <row r="40" spans="1:9" x14ac:dyDescent="0.2">
      <c r="A40" s="12"/>
      <c r="B40" s="19" t="s">
        <v>71</v>
      </c>
      <c r="C40" s="33">
        <f>SUM(C14+C15+C17+C19+C22+C23+C24+C25+C26+C28+C31+C34+C35)</f>
        <v>6437.96</v>
      </c>
      <c r="D40" s="33">
        <f t="shared" ref="D40:F40" si="14">SUM(D14+D15+D17+D19+D22+D23+D24+D25+D26+D28+D31+D34+D35)</f>
        <v>2120.65</v>
      </c>
      <c r="E40" s="33">
        <f t="shared" si="14"/>
        <v>0</v>
      </c>
      <c r="F40" s="33">
        <f t="shared" si="14"/>
        <v>8558.61</v>
      </c>
      <c r="G40" s="142"/>
      <c r="H40" s="95"/>
      <c r="I40" s="128"/>
    </row>
    <row r="41" spans="1:9" x14ac:dyDescent="0.2">
      <c r="A41" s="24"/>
      <c r="G41" s="22"/>
    </row>
    <row r="42" spans="1:9" x14ac:dyDescent="0.2">
      <c r="G42" s="22"/>
    </row>
    <row r="43" spans="1:9" x14ac:dyDescent="0.2">
      <c r="G43" s="22"/>
    </row>
    <row r="44" spans="1:9" x14ac:dyDescent="0.2">
      <c r="G44" s="22"/>
    </row>
    <row r="45" spans="1:9" x14ac:dyDescent="0.2">
      <c r="G45" s="22"/>
    </row>
    <row r="46" spans="1:9" x14ac:dyDescent="0.2">
      <c r="G46" s="22"/>
    </row>
    <row r="47" spans="1:9" x14ac:dyDescent="0.2">
      <c r="G47" s="22"/>
    </row>
    <row r="48" spans="1:9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82" ht="15" customHeight="1" x14ac:dyDescent="0.2"/>
    <row r="1089" spans="7:7" x14ac:dyDescent="0.2">
      <c r="G1089" s="25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26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27"/>
    </row>
    <row r="1108" spans="7:7" x14ac:dyDescent="0.2">
      <c r="G1108" s="28"/>
    </row>
    <row r="1109" spans="7:7" x14ac:dyDescent="0.2">
      <c r="G1109" s="27"/>
    </row>
    <row r="1110" spans="7:7" x14ac:dyDescent="0.2">
      <c r="G1110" s="29"/>
    </row>
    <row r="1111" spans="7:7" x14ac:dyDescent="0.2">
      <c r="G1111" s="22"/>
    </row>
    <row r="1112" spans="7:7" x14ac:dyDescent="0.2">
      <c r="G1112" s="21"/>
    </row>
    <row r="1113" spans="7:7" x14ac:dyDescent="0.2">
      <c r="G1113" s="22"/>
    </row>
    <row r="1114" spans="7:7" x14ac:dyDescent="0.2">
      <c r="G1114" s="22"/>
    </row>
    <row r="1115" spans="7:7" x14ac:dyDescent="0.2">
      <c r="G1115" s="22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2463" spans="8:102" ht="11.1" customHeight="1" x14ac:dyDescent="0.2">
      <c r="H2463" s="25"/>
      <c r="I2463" s="25"/>
      <c r="J2463" s="25"/>
      <c r="K2463" s="25"/>
      <c r="L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  <c r="AZ2463" s="25"/>
      <c r="BA2463" s="25"/>
      <c r="BB2463" s="25"/>
      <c r="BC2463" s="25"/>
      <c r="BD2463" s="25"/>
      <c r="BE2463" s="25"/>
      <c r="BG2463" s="25"/>
      <c r="BH2463" s="25"/>
      <c r="BI2463" s="25"/>
      <c r="BJ2463" s="25"/>
      <c r="BK2463" s="25"/>
      <c r="BL2463" s="25"/>
      <c r="BN2463" s="25"/>
      <c r="BO2463" s="25"/>
      <c r="BP2463" s="25"/>
      <c r="BQ2463" s="25"/>
      <c r="BR2463" s="25"/>
      <c r="BS2463" s="25"/>
      <c r="BU2463" s="25"/>
      <c r="BV2463" s="25"/>
      <c r="BW2463" s="25"/>
      <c r="BX2463" s="25"/>
      <c r="BY2463" s="25"/>
      <c r="BZ2463" s="25"/>
      <c r="CB2463" s="25"/>
      <c r="CC2463" s="25"/>
      <c r="CD2463" s="25"/>
      <c r="CE2463" s="25"/>
      <c r="CF2463" s="25"/>
      <c r="CG2463" s="25"/>
      <c r="CI2463" s="25"/>
      <c r="CJ2463" s="25"/>
      <c r="CK2463" s="25"/>
      <c r="CL2463" s="25"/>
      <c r="CM2463" s="25"/>
      <c r="CN2463" s="25"/>
      <c r="CP2463" s="25"/>
      <c r="CQ2463" s="25"/>
      <c r="CR2463" s="25"/>
      <c r="CS2463" s="25"/>
      <c r="CT2463" s="25"/>
      <c r="CU2463" s="25"/>
      <c r="CW2463" s="25"/>
      <c r="CX2463" s="25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K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C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S2464" s="1"/>
      <c r="CT2464" s="1"/>
      <c r="CU2464" s="1"/>
      <c r="CW2464" s="1"/>
      <c r="CX2464" s="1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O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J2481" s="1"/>
      <c r="BL2481" s="1"/>
      <c r="BO2481" s="1"/>
      <c r="BP2481" s="1"/>
      <c r="BQ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Z2482" s="1"/>
      <c r="BA2482" s="1"/>
      <c r="BH2482" s="1"/>
      <c r="BO2482" s="1"/>
      <c r="BP2482" s="1"/>
      <c r="CD2482" s="1"/>
      <c r="CE2482" s="1"/>
      <c r="CF2482" s="1"/>
      <c r="CW2482" s="1"/>
      <c r="CX2482" s="1"/>
    </row>
    <row r="2483" spans="8:128" x14ac:dyDescent="0.2">
      <c r="AG2483" s="1"/>
      <c r="AK2483" s="1"/>
      <c r="AM2483" s="1"/>
      <c r="AP2483" s="1"/>
      <c r="AZ2483" s="1"/>
      <c r="BA2483" s="1"/>
      <c r="BO2483" s="1"/>
      <c r="BP2483" s="1"/>
      <c r="CD2483" s="1"/>
      <c r="CE2483" s="1"/>
      <c r="CF2483" s="1"/>
      <c r="CW2483" s="1"/>
    </row>
    <row r="2484" spans="8:128" x14ac:dyDescent="0.2"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  <c r="Z2484" s="29"/>
      <c r="AA2484" s="29"/>
      <c r="AB2484" s="29"/>
      <c r="AC2484" s="29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29"/>
      <c r="AN2484" s="29"/>
      <c r="AO2484" s="29"/>
      <c r="AP2484" s="29"/>
      <c r="AQ2484" s="29"/>
      <c r="AR2484" s="29"/>
      <c r="AS2484" s="29"/>
      <c r="AT2484" s="29"/>
      <c r="AU2484" s="29"/>
      <c r="AV2484" s="29"/>
      <c r="AW2484" s="29"/>
      <c r="AX2484" s="29"/>
      <c r="AY2484" s="29"/>
      <c r="AZ2484" s="29"/>
      <c r="BA2484" s="29"/>
      <c r="BB2484" s="29"/>
      <c r="BC2484" s="29"/>
      <c r="BD2484" s="29"/>
      <c r="BE2484" s="29"/>
      <c r="BF2484" s="29"/>
      <c r="BG2484" s="29"/>
      <c r="BH2484" s="29"/>
      <c r="BI2484" s="29"/>
      <c r="BJ2484" s="29"/>
      <c r="BK2484" s="29"/>
      <c r="BL2484" s="29"/>
      <c r="BM2484" s="29"/>
      <c r="BN2484" s="29"/>
      <c r="BO2484" s="29"/>
      <c r="BP2484" s="29"/>
      <c r="BQ2484" s="29"/>
      <c r="BR2484" s="29"/>
      <c r="BS2484" s="29"/>
      <c r="BT2484" s="29"/>
      <c r="BU2484" s="29"/>
      <c r="BV2484" s="29"/>
      <c r="BW2484" s="29"/>
      <c r="BX2484" s="29"/>
      <c r="BY2484" s="29"/>
      <c r="BZ2484" s="29"/>
      <c r="CA2484" s="29"/>
      <c r="CB2484" s="29"/>
      <c r="CC2484" s="29"/>
      <c r="CD2484" s="29"/>
      <c r="CE2484" s="29"/>
      <c r="CF2484" s="29"/>
      <c r="CG2484" s="29"/>
      <c r="CH2484" s="29"/>
      <c r="CI2484" s="29"/>
      <c r="CJ2484" s="29"/>
      <c r="CK2484" s="29"/>
      <c r="CL2484" s="29"/>
      <c r="CM2484" s="29"/>
      <c r="CN2484" s="29"/>
      <c r="CO2484" s="29"/>
      <c r="CP2484" s="29"/>
      <c r="CQ2484" s="29"/>
      <c r="CR2484" s="29"/>
      <c r="CS2484" s="29"/>
      <c r="CT2484" s="29"/>
      <c r="CU2484" s="29"/>
      <c r="CV2484" s="29"/>
      <c r="CW2484" s="29"/>
      <c r="CX2484" s="29"/>
      <c r="CY2484" s="29">
        <f t="shared" ref="CY2484:DG2484" si="15">SUM(CY2464:CY2483)</f>
        <v>0</v>
      </c>
      <c r="CZ2484" s="29">
        <f t="shared" si="15"/>
        <v>0</v>
      </c>
      <c r="DA2484" s="29">
        <f t="shared" si="15"/>
        <v>0</v>
      </c>
      <c r="DB2484" s="29">
        <f t="shared" si="15"/>
        <v>0</v>
      </c>
      <c r="DC2484" s="29">
        <f t="shared" si="15"/>
        <v>0</v>
      </c>
      <c r="DD2484" s="29">
        <f t="shared" si="15"/>
        <v>0</v>
      </c>
      <c r="DE2484" s="29">
        <f t="shared" si="15"/>
        <v>0</v>
      </c>
      <c r="DF2484" s="29">
        <f t="shared" si="15"/>
        <v>0</v>
      </c>
      <c r="DG2484" s="29">
        <f t="shared" si="15"/>
        <v>0</v>
      </c>
      <c r="DH2484" s="29"/>
      <c r="DI2484" s="29"/>
      <c r="DJ2484" s="29"/>
      <c r="DK2484" s="29"/>
      <c r="DL2484" s="29"/>
      <c r="DM2484" s="29"/>
      <c r="DN2484" s="29"/>
      <c r="DO2484" s="29"/>
      <c r="DP2484" s="29"/>
      <c r="DQ2484" s="29"/>
      <c r="DR2484" s="29"/>
      <c r="DS2484" s="29"/>
      <c r="DT2484" s="29"/>
      <c r="DU2484" s="29"/>
      <c r="DV2484" s="29"/>
      <c r="DW2484" s="29"/>
      <c r="DX2484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502"/>
  <sheetViews>
    <sheetView showGridLines="0" topLeftCell="A10" zoomScale="140" zoomScaleNormal="140" workbookViewId="0">
      <selection activeCell="C26" sqref="C26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"/>
      <c r="B1" s="2"/>
      <c r="C1" s="2"/>
      <c r="D1" s="2"/>
      <c r="E1" s="2"/>
      <c r="F1" s="2"/>
    </row>
    <row r="2" spans="1:8" x14ac:dyDescent="0.2">
      <c r="A2" s="189" t="s">
        <v>73</v>
      </c>
      <c r="B2" s="189"/>
      <c r="C2" s="189"/>
      <c r="D2" s="189"/>
      <c r="E2" s="189"/>
      <c r="F2" s="189"/>
    </row>
    <row r="3" spans="1:8" x14ac:dyDescent="0.2">
      <c r="A3" s="190" t="s">
        <v>4</v>
      </c>
      <c r="B3" s="190"/>
      <c r="C3" s="190"/>
      <c r="D3" s="190"/>
      <c r="E3" s="190"/>
      <c r="F3" s="190"/>
    </row>
    <row r="4" spans="1:8" x14ac:dyDescent="0.2">
      <c r="A4" s="190" t="s">
        <v>79</v>
      </c>
      <c r="B4" s="190"/>
      <c r="C4" s="190"/>
      <c r="D4" s="190"/>
      <c r="E4" s="190"/>
      <c r="F4" s="190"/>
    </row>
    <row r="5" spans="1:8" x14ac:dyDescent="0.2">
      <c r="A5" s="190" t="s">
        <v>78</v>
      </c>
      <c r="B5" s="190"/>
      <c r="C5" s="190"/>
      <c r="D5" s="190"/>
      <c r="E5" s="190"/>
      <c r="F5" s="190"/>
    </row>
    <row r="6" spans="1:8" x14ac:dyDescent="0.2">
      <c r="A6" s="190" t="s">
        <v>72</v>
      </c>
      <c r="B6" s="190"/>
      <c r="C6" s="190"/>
      <c r="D6" s="190"/>
      <c r="E6" s="190"/>
      <c r="F6" s="190"/>
    </row>
    <row r="7" spans="1:8" x14ac:dyDescent="0.2">
      <c r="A7" s="124" t="s">
        <v>125</v>
      </c>
      <c r="B7" s="124"/>
      <c r="C7" s="88"/>
      <c r="D7" s="88"/>
      <c r="E7" s="88"/>
      <c r="F7" s="88"/>
    </row>
    <row r="8" spans="1:8" ht="13.5" thickBot="1" x14ac:dyDescent="0.25">
      <c r="A8" s="3"/>
      <c r="B8" s="3"/>
      <c r="C8" s="3"/>
      <c r="D8" s="96"/>
      <c r="E8" s="3"/>
      <c r="F8" s="3"/>
    </row>
    <row r="9" spans="1:8" x14ac:dyDescent="0.2">
      <c r="A9" s="183" t="s">
        <v>8</v>
      </c>
      <c r="B9" s="185" t="s">
        <v>9</v>
      </c>
      <c r="C9" s="4" t="s">
        <v>10</v>
      </c>
      <c r="D9" s="86" t="s">
        <v>11</v>
      </c>
      <c r="E9" s="6" t="s">
        <v>12</v>
      </c>
      <c r="F9" s="187" t="s">
        <v>0</v>
      </c>
    </row>
    <row r="10" spans="1:8" ht="13.5" thickBot="1" x14ac:dyDescent="0.25">
      <c r="A10" s="184"/>
      <c r="B10" s="186"/>
      <c r="C10" s="7" t="s">
        <v>13</v>
      </c>
      <c r="D10" s="87" t="s">
        <v>14</v>
      </c>
      <c r="E10" s="9" t="s">
        <v>15</v>
      </c>
      <c r="F10" s="188"/>
    </row>
    <row r="11" spans="1:8" x14ac:dyDescent="0.2">
      <c r="A11" s="10">
        <v>51</v>
      </c>
      <c r="B11" s="11" t="s">
        <v>16</v>
      </c>
      <c r="C11" s="99">
        <f>SUM(C12+C15+C17+C19)</f>
        <v>28771.86</v>
      </c>
      <c r="D11" s="99">
        <f>SUM(D12+D15+D17+D19)</f>
        <v>15133.4</v>
      </c>
      <c r="E11" s="99">
        <f>SUM(E12+E15+E17+E19)</f>
        <v>0</v>
      </c>
      <c r="F11" s="99">
        <f>SUM(F12+F15+F17+F19)</f>
        <v>43905.259999999995</v>
      </c>
    </row>
    <row r="12" spans="1:8" x14ac:dyDescent="0.2">
      <c r="A12" s="12">
        <v>511</v>
      </c>
      <c r="B12" s="13" t="s">
        <v>106</v>
      </c>
      <c r="C12" s="89">
        <f>SUM(C13:C14)</f>
        <v>14905.1</v>
      </c>
      <c r="D12" s="89">
        <f>SUM(D13:D14)</f>
        <v>13800</v>
      </c>
      <c r="E12" s="89">
        <f>SUM(E13:E14)</f>
        <v>0</v>
      </c>
      <c r="F12" s="89">
        <f>SUM(F13:F14)</f>
        <v>28705.1</v>
      </c>
      <c r="H12" s="95" t="s">
        <v>131</v>
      </c>
    </row>
    <row r="13" spans="1:8" x14ac:dyDescent="0.2">
      <c r="A13" s="14">
        <v>51101</v>
      </c>
      <c r="B13" s="15" t="s">
        <v>17</v>
      </c>
      <c r="C13" s="90">
        <v>13800</v>
      </c>
      <c r="D13" s="90">
        <v>13800</v>
      </c>
      <c r="E13" s="90"/>
      <c r="F13" s="90">
        <f>[1]despacho!$G$15</f>
        <v>27600</v>
      </c>
    </row>
    <row r="14" spans="1:8" x14ac:dyDescent="0.2">
      <c r="A14" s="14">
        <v>51103</v>
      </c>
      <c r="B14" s="20" t="s">
        <v>18</v>
      </c>
      <c r="C14" s="90">
        <f>[1]despacho!$H$15</f>
        <v>1105.0999999999999</v>
      </c>
      <c r="D14" s="90"/>
      <c r="E14" s="90"/>
      <c r="F14" s="90">
        <f t="shared" ref="F14" si="0">SUM(C14:E14)</f>
        <v>1105.0999999999999</v>
      </c>
    </row>
    <row r="15" spans="1:8" x14ac:dyDescent="0.2">
      <c r="A15" s="12">
        <v>514</v>
      </c>
      <c r="B15" s="11" t="s">
        <v>21</v>
      </c>
      <c r="C15" s="89">
        <f>SUM(C16:C16)</f>
        <v>780.01</v>
      </c>
      <c r="D15" s="89">
        <f>SUM(D16:D16)</f>
        <v>557.15</v>
      </c>
      <c r="E15" s="89">
        <f>SUM(E16:E16)</f>
        <v>0</v>
      </c>
      <c r="F15" s="89">
        <f>SUM(F16:F16)</f>
        <v>1337.1599999999999</v>
      </c>
    </row>
    <row r="16" spans="1:8" x14ac:dyDescent="0.2">
      <c r="A16" s="17">
        <v>51401</v>
      </c>
      <c r="B16" s="20" t="s">
        <v>22</v>
      </c>
      <c r="C16" s="90">
        <v>780.01</v>
      </c>
      <c r="D16" s="90">
        <v>557.15</v>
      </c>
      <c r="E16" s="90"/>
      <c r="F16" s="90">
        <f>[1]despacho!$J$15</f>
        <v>1337.1599999999999</v>
      </c>
    </row>
    <row r="17" spans="1:7" x14ac:dyDescent="0.2">
      <c r="A17" s="12">
        <v>515</v>
      </c>
      <c r="B17" s="19" t="s">
        <v>23</v>
      </c>
      <c r="C17" s="89">
        <f>SUM(C18:C18)</f>
        <v>1086.75</v>
      </c>
      <c r="D17" s="89">
        <f>SUM(D18:D18)</f>
        <v>776.25</v>
      </c>
      <c r="E17" s="89">
        <f>SUM(E18:E18)</f>
        <v>0</v>
      </c>
      <c r="F17" s="89">
        <f>SUM(F18:F18)</f>
        <v>1863</v>
      </c>
    </row>
    <row r="18" spans="1:7" x14ac:dyDescent="0.2">
      <c r="A18" s="17">
        <v>51501</v>
      </c>
      <c r="B18" s="20" t="s">
        <v>22</v>
      </c>
      <c r="C18" s="90">
        <v>1086.75</v>
      </c>
      <c r="D18" s="90">
        <v>776.25</v>
      </c>
      <c r="E18" s="90"/>
      <c r="F18" s="90">
        <f>[1]despacho!$L$15</f>
        <v>1863</v>
      </c>
    </row>
    <row r="19" spans="1:7" x14ac:dyDescent="0.2">
      <c r="A19" s="12">
        <v>516</v>
      </c>
      <c r="B19" s="19" t="s">
        <v>154</v>
      </c>
      <c r="C19" s="89">
        <f>SUM(C20)</f>
        <v>12000</v>
      </c>
      <c r="D19" s="89">
        <f t="shared" ref="D19:F19" si="1">SUM(D20)</f>
        <v>0</v>
      </c>
      <c r="E19" s="89">
        <f t="shared" si="1"/>
        <v>0</v>
      </c>
      <c r="F19" s="89">
        <f t="shared" si="1"/>
        <v>12000</v>
      </c>
    </row>
    <row r="20" spans="1:7" x14ac:dyDescent="0.2">
      <c r="A20" s="17">
        <v>51601</v>
      </c>
      <c r="B20" s="20" t="s">
        <v>155</v>
      </c>
      <c r="C20" s="90">
        <v>12000</v>
      </c>
      <c r="D20" s="90"/>
      <c r="E20" s="90"/>
      <c r="F20" s="90">
        <f>SUM(C20:E20)</f>
        <v>12000</v>
      </c>
    </row>
    <row r="21" spans="1:7" x14ac:dyDescent="0.2">
      <c r="A21" s="12">
        <v>54</v>
      </c>
      <c r="B21" s="19" t="s">
        <v>26</v>
      </c>
      <c r="C21" s="33">
        <f>SUM(C22+C33+C41+C45)</f>
        <v>29794.989999999998</v>
      </c>
      <c r="D21" s="33">
        <f>SUM(D22+D33+D41+D45)</f>
        <v>65500</v>
      </c>
      <c r="E21" s="33">
        <f>SUM(E22+E33+E41+E45)</f>
        <v>0</v>
      </c>
      <c r="F21" s="33">
        <f>SUM(F22+F33+F41+F45)</f>
        <v>95294.989999999991</v>
      </c>
    </row>
    <row r="22" spans="1:7" x14ac:dyDescent="0.2">
      <c r="A22" s="12">
        <v>541</v>
      </c>
      <c r="B22" s="19" t="s">
        <v>107</v>
      </c>
      <c r="C22" s="33">
        <f>SUM(C23:C32)</f>
        <v>25294.989999999998</v>
      </c>
      <c r="D22" s="33">
        <f>SUM(D23:D32)</f>
        <v>14000</v>
      </c>
      <c r="E22" s="33">
        <f>SUM(E23:E32)</f>
        <v>0</v>
      </c>
      <c r="F22" s="33">
        <f>SUM(F23:F32)</f>
        <v>39294.99</v>
      </c>
      <c r="G22" s="21"/>
    </row>
    <row r="23" spans="1:7" x14ac:dyDescent="0.2">
      <c r="A23" s="17">
        <v>54101</v>
      </c>
      <c r="B23" s="20" t="s">
        <v>162</v>
      </c>
      <c r="C23" s="34">
        <v>1500</v>
      </c>
      <c r="D23" s="34">
        <v>1000</v>
      </c>
      <c r="E23" s="34"/>
      <c r="F23" s="34">
        <f>SUM(C23:E23)</f>
        <v>2500</v>
      </c>
      <c r="G23" s="21"/>
    </row>
    <row r="24" spans="1:7" x14ac:dyDescent="0.2">
      <c r="A24" s="17">
        <v>54104</v>
      </c>
      <c r="B24" s="20" t="s">
        <v>29</v>
      </c>
      <c r="C24" s="90">
        <v>6000</v>
      </c>
      <c r="D24" s="34"/>
      <c r="E24" s="34"/>
      <c r="F24" s="34">
        <f>SUM(C24:E24)</f>
        <v>6000</v>
      </c>
      <c r="G24" s="21"/>
    </row>
    <row r="25" spans="1:7" x14ac:dyDescent="0.2">
      <c r="A25" s="17">
        <v>54105</v>
      </c>
      <c r="B25" s="20" t="s">
        <v>30</v>
      </c>
      <c r="C25" s="34">
        <v>294.99</v>
      </c>
      <c r="D25" s="34"/>
      <c r="E25" s="34"/>
      <c r="F25" s="34">
        <f>SUM(C25:E25)</f>
        <v>294.99</v>
      </c>
      <c r="G25" s="22"/>
    </row>
    <row r="26" spans="1:7" x14ac:dyDescent="0.2">
      <c r="A26" s="17">
        <v>54109</v>
      </c>
      <c r="B26" s="20" t="s">
        <v>32</v>
      </c>
      <c r="C26" s="34"/>
      <c r="D26" s="34">
        <v>5000</v>
      </c>
      <c r="E26" s="34"/>
      <c r="F26" s="34">
        <f t="shared" ref="F26:F28" si="2">SUM(C26:E26)</f>
        <v>5000</v>
      </c>
      <c r="G26" s="22"/>
    </row>
    <row r="27" spans="1:7" x14ac:dyDescent="0.2">
      <c r="A27" s="17">
        <v>54111</v>
      </c>
      <c r="B27" s="20" t="s">
        <v>143</v>
      </c>
      <c r="C27" s="90">
        <v>5000</v>
      </c>
      <c r="D27" s="34"/>
      <c r="E27" s="34"/>
      <c r="F27" s="34">
        <f t="shared" si="2"/>
        <v>5000</v>
      </c>
      <c r="G27" s="22"/>
    </row>
    <row r="28" spans="1:7" x14ac:dyDescent="0.2">
      <c r="A28" s="17">
        <v>54112</v>
      </c>
      <c r="B28" s="20" t="s">
        <v>144</v>
      </c>
      <c r="C28" s="90">
        <v>5000</v>
      </c>
      <c r="D28" s="34"/>
      <c r="E28" s="34"/>
      <c r="F28" s="34">
        <f t="shared" si="2"/>
        <v>5000</v>
      </c>
      <c r="G28" s="22"/>
    </row>
    <row r="29" spans="1:7" x14ac:dyDescent="0.2">
      <c r="A29" s="17">
        <v>54114</v>
      </c>
      <c r="B29" s="20" t="s">
        <v>34</v>
      </c>
      <c r="C29" s="34">
        <v>500</v>
      </c>
      <c r="D29" s="34"/>
      <c r="E29" s="34"/>
      <c r="F29" s="34">
        <f t="shared" ref="F29:F53" si="3">SUM(C29:E29)</f>
        <v>500</v>
      </c>
      <c r="G29" s="22"/>
    </row>
    <row r="30" spans="1:7" x14ac:dyDescent="0.2">
      <c r="A30" s="17">
        <v>54118</v>
      </c>
      <c r="B30" s="20" t="s">
        <v>156</v>
      </c>
      <c r="C30" s="34">
        <v>2000</v>
      </c>
      <c r="D30" s="34"/>
      <c r="E30" s="34"/>
      <c r="F30" s="34">
        <f t="shared" si="3"/>
        <v>2000</v>
      </c>
      <c r="G30" s="22"/>
    </row>
    <row r="31" spans="1:7" x14ac:dyDescent="0.2">
      <c r="A31" s="17">
        <v>54119</v>
      </c>
      <c r="B31" s="20" t="s">
        <v>157</v>
      </c>
      <c r="C31" s="34">
        <v>2000</v>
      </c>
      <c r="D31" s="34">
        <v>3000</v>
      </c>
      <c r="E31" s="34"/>
      <c r="F31" s="34">
        <f t="shared" si="3"/>
        <v>5000</v>
      </c>
      <c r="G31" s="22"/>
    </row>
    <row r="32" spans="1:7" x14ac:dyDescent="0.2">
      <c r="A32" s="17">
        <v>54199</v>
      </c>
      <c r="B32" s="20" t="s">
        <v>36</v>
      </c>
      <c r="C32" s="34">
        <v>3000</v>
      </c>
      <c r="D32" s="34">
        <v>5000</v>
      </c>
      <c r="E32" s="34"/>
      <c r="F32" s="34">
        <f t="shared" si="3"/>
        <v>8000</v>
      </c>
      <c r="G32" s="22"/>
    </row>
    <row r="33" spans="1:7" x14ac:dyDescent="0.2">
      <c r="A33" s="12">
        <v>543</v>
      </c>
      <c r="B33" s="35" t="s">
        <v>108</v>
      </c>
      <c r="C33" s="33">
        <f>SUM(C34:C40)</f>
        <v>3000</v>
      </c>
      <c r="D33" s="33">
        <f t="shared" ref="D33:F33" si="4">SUM(D34:D40)</f>
        <v>29000</v>
      </c>
      <c r="E33" s="33">
        <f t="shared" si="4"/>
        <v>0</v>
      </c>
      <c r="F33" s="33">
        <f t="shared" si="4"/>
        <v>32000</v>
      </c>
      <c r="G33" s="21"/>
    </row>
    <row r="34" spans="1:7" x14ac:dyDescent="0.2">
      <c r="A34" s="17">
        <v>54301</v>
      </c>
      <c r="B34" s="20" t="s">
        <v>41</v>
      </c>
      <c r="C34" s="34"/>
      <c r="D34" s="34">
        <v>3000</v>
      </c>
      <c r="E34" s="34"/>
      <c r="F34" s="34">
        <f t="shared" si="3"/>
        <v>3000</v>
      </c>
      <c r="G34" s="22"/>
    </row>
    <row r="35" spans="1:7" x14ac:dyDescent="0.2">
      <c r="A35" s="17">
        <v>54302</v>
      </c>
      <c r="B35" s="20" t="s">
        <v>158</v>
      </c>
      <c r="C35" s="34"/>
      <c r="D35" s="34">
        <v>6000</v>
      </c>
      <c r="E35" s="34"/>
      <c r="F35" s="34">
        <f t="shared" si="3"/>
        <v>6000</v>
      </c>
      <c r="G35" s="22"/>
    </row>
    <row r="36" spans="1:7" x14ac:dyDescent="0.2">
      <c r="A36" s="17">
        <v>54303</v>
      </c>
      <c r="B36" s="20" t="s">
        <v>42</v>
      </c>
      <c r="C36" s="34">
        <v>3000</v>
      </c>
      <c r="D36" s="34"/>
      <c r="E36" s="34"/>
      <c r="F36" s="34">
        <f t="shared" si="3"/>
        <v>3000</v>
      </c>
      <c r="G36" s="22"/>
    </row>
    <row r="37" spans="1:7" x14ac:dyDescent="0.2">
      <c r="A37" s="17">
        <v>54304</v>
      </c>
      <c r="B37" s="20" t="s">
        <v>159</v>
      </c>
      <c r="C37" s="34"/>
      <c r="D37" s="34">
        <v>6000</v>
      </c>
      <c r="E37" s="34"/>
      <c r="F37" s="34">
        <f t="shared" si="3"/>
        <v>6000</v>
      </c>
      <c r="G37" s="22"/>
    </row>
    <row r="38" spans="1:7" x14ac:dyDescent="0.2">
      <c r="A38" s="17">
        <v>54305</v>
      </c>
      <c r="B38" s="20" t="s">
        <v>43</v>
      </c>
      <c r="C38" s="34"/>
      <c r="D38" s="34">
        <v>5000</v>
      </c>
      <c r="E38" s="34"/>
      <c r="F38" s="34">
        <f t="shared" si="3"/>
        <v>5000</v>
      </c>
      <c r="G38" s="22"/>
    </row>
    <row r="39" spans="1:7" x14ac:dyDescent="0.2">
      <c r="A39" s="93">
        <v>54313</v>
      </c>
      <c r="B39" s="18" t="s">
        <v>77</v>
      </c>
      <c r="C39" s="94"/>
      <c r="D39" s="94">
        <v>2000</v>
      </c>
      <c r="E39" s="94"/>
      <c r="F39" s="34">
        <f t="shared" si="3"/>
        <v>2000</v>
      </c>
      <c r="G39" s="22"/>
    </row>
    <row r="40" spans="1:7" x14ac:dyDescent="0.2">
      <c r="A40" s="93">
        <v>54314</v>
      </c>
      <c r="B40" s="18" t="s">
        <v>96</v>
      </c>
      <c r="C40" s="94"/>
      <c r="D40" s="94">
        <v>7000</v>
      </c>
      <c r="E40" s="94"/>
      <c r="F40" s="34">
        <f t="shared" si="3"/>
        <v>7000</v>
      </c>
      <c r="G40" s="22"/>
    </row>
    <row r="41" spans="1:7" x14ac:dyDescent="0.2">
      <c r="A41" s="10">
        <v>544</v>
      </c>
      <c r="B41" s="11" t="s">
        <v>109</v>
      </c>
      <c r="C41" s="32">
        <f>SUM(C42:C44)</f>
        <v>0</v>
      </c>
      <c r="D41" s="32">
        <f t="shared" ref="D41:F41" si="5">SUM(D42:D44)</f>
        <v>22500</v>
      </c>
      <c r="E41" s="32">
        <f t="shared" si="5"/>
        <v>0</v>
      </c>
      <c r="F41" s="32">
        <f t="shared" si="5"/>
        <v>22500</v>
      </c>
      <c r="G41" s="23"/>
    </row>
    <row r="42" spans="1:7" x14ac:dyDescent="0.2">
      <c r="A42" s="93">
        <v>54402</v>
      </c>
      <c r="B42" s="18" t="s">
        <v>49</v>
      </c>
      <c r="C42" s="94"/>
      <c r="D42" s="94">
        <v>10000</v>
      </c>
      <c r="E42" s="94"/>
      <c r="F42" s="34">
        <f t="shared" si="3"/>
        <v>10000</v>
      </c>
      <c r="G42" s="23"/>
    </row>
    <row r="43" spans="1:7" x14ac:dyDescent="0.2">
      <c r="A43" s="93">
        <v>54403</v>
      </c>
      <c r="B43" s="18" t="s">
        <v>148</v>
      </c>
      <c r="C43" s="94"/>
      <c r="D43" s="94">
        <v>2500</v>
      </c>
      <c r="E43" s="32"/>
      <c r="F43" s="34">
        <f t="shared" si="3"/>
        <v>2500</v>
      </c>
      <c r="G43" s="23"/>
    </row>
    <row r="44" spans="1:7" x14ac:dyDescent="0.2">
      <c r="A44" s="17">
        <v>54404</v>
      </c>
      <c r="B44" s="20" t="s">
        <v>160</v>
      </c>
      <c r="C44" s="34"/>
      <c r="D44" s="34">
        <v>10000</v>
      </c>
      <c r="E44" s="34"/>
      <c r="F44" s="34">
        <f t="shared" si="3"/>
        <v>10000</v>
      </c>
      <c r="G44" s="22"/>
    </row>
    <row r="45" spans="1:7" x14ac:dyDescent="0.2">
      <c r="A45" s="12">
        <v>545</v>
      </c>
      <c r="B45" s="19" t="s">
        <v>110</v>
      </c>
      <c r="C45" s="33">
        <f>SUM(C46:C46)</f>
        <v>1500</v>
      </c>
      <c r="D45" s="33">
        <f>SUM(D46:D46)</f>
        <v>0</v>
      </c>
      <c r="E45" s="33">
        <f>SUM(E46:E46)</f>
        <v>0</v>
      </c>
      <c r="F45" s="33">
        <f>SUM(F46:F46)</f>
        <v>1500</v>
      </c>
      <c r="G45" s="21"/>
    </row>
    <row r="46" spans="1:7" x14ac:dyDescent="0.2">
      <c r="A46" s="17">
        <v>54503</v>
      </c>
      <c r="B46" s="20" t="s">
        <v>50</v>
      </c>
      <c r="C46" s="34">
        <v>1500</v>
      </c>
      <c r="D46" s="34"/>
      <c r="E46" s="33"/>
      <c r="F46" s="34">
        <f t="shared" si="3"/>
        <v>1500</v>
      </c>
      <c r="G46" s="21"/>
    </row>
    <row r="47" spans="1:7" x14ac:dyDescent="0.2">
      <c r="A47" s="12">
        <v>55</v>
      </c>
      <c r="B47" s="19" t="s">
        <v>52</v>
      </c>
      <c r="C47" s="33">
        <f>SUM(C48)</f>
        <v>2665</v>
      </c>
      <c r="D47" s="33">
        <f t="shared" ref="D47:F47" si="6">SUM(D48)</f>
        <v>0</v>
      </c>
      <c r="E47" s="33">
        <f t="shared" si="6"/>
        <v>0</v>
      </c>
      <c r="F47" s="33">
        <f t="shared" si="6"/>
        <v>2665</v>
      </c>
      <c r="G47" s="21"/>
    </row>
    <row r="48" spans="1:7" x14ac:dyDescent="0.2">
      <c r="A48" s="12">
        <v>556</v>
      </c>
      <c r="B48" s="19" t="s">
        <v>111</v>
      </c>
      <c r="C48" s="33">
        <f>SUM(C49:C50)</f>
        <v>2665</v>
      </c>
      <c r="D48" s="33">
        <f t="shared" ref="D48:F48" si="7">SUM(D49:D50)</f>
        <v>0</v>
      </c>
      <c r="E48" s="33">
        <f t="shared" si="7"/>
        <v>0</v>
      </c>
      <c r="F48" s="33">
        <f t="shared" si="7"/>
        <v>2665</v>
      </c>
      <c r="G48" s="22"/>
    </row>
    <row r="49" spans="1:7" x14ac:dyDescent="0.2">
      <c r="A49" s="17">
        <v>55601</v>
      </c>
      <c r="B49" s="20" t="s">
        <v>53</v>
      </c>
      <c r="C49" s="34">
        <f>55*3</f>
        <v>165</v>
      </c>
      <c r="D49" s="34"/>
      <c r="E49" s="34"/>
      <c r="F49" s="34">
        <f t="shared" si="3"/>
        <v>165</v>
      </c>
      <c r="G49" s="22"/>
    </row>
    <row r="50" spans="1:7" x14ac:dyDescent="0.2">
      <c r="A50" s="17">
        <v>55602</v>
      </c>
      <c r="B50" s="20" t="s">
        <v>54</v>
      </c>
      <c r="C50" s="34">
        <v>2500</v>
      </c>
      <c r="D50" s="34"/>
      <c r="E50" s="34"/>
      <c r="F50" s="34">
        <f t="shared" si="3"/>
        <v>2500</v>
      </c>
      <c r="G50" s="22"/>
    </row>
    <row r="51" spans="1:7" x14ac:dyDescent="0.2">
      <c r="A51" s="12">
        <v>61</v>
      </c>
      <c r="B51" s="19" t="s">
        <v>58</v>
      </c>
      <c r="C51" s="33">
        <f t="shared" ref="C51:F52" si="8">SUM(C52:C52)</f>
        <v>1000</v>
      </c>
      <c r="D51" s="33">
        <f t="shared" si="8"/>
        <v>1000</v>
      </c>
      <c r="E51" s="33">
        <f t="shared" si="8"/>
        <v>0</v>
      </c>
      <c r="F51" s="33">
        <f t="shared" si="8"/>
        <v>2000</v>
      </c>
      <c r="G51" s="22"/>
    </row>
    <row r="52" spans="1:7" x14ac:dyDescent="0.2">
      <c r="A52" s="12">
        <v>611</v>
      </c>
      <c r="B52" s="19" t="s">
        <v>116</v>
      </c>
      <c r="C52" s="33">
        <f t="shared" si="8"/>
        <v>1000</v>
      </c>
      <c r="D52" s="33">
        <f t="shared" si="8"/>
        <v>1000</v>
      </c>
      <c r="E52" s="33">
        <f t="shared" si="8"/>
        <v>0</v>
      </c>
      <c r="F52" s="33">
        <f t="shared" si="8"/>
        <v>2000</v>
      </c>
      <c r="G52" s="22"/>
    </row>
    <row r="53" spans="1:7" x14ac:dyDescent="0.2">
      <c r="A53" s="17">
        <v>61101</v>
      </c>
      <c r="B53" s="20" t="s">
        <v>60</v>
      </c>
      <c r="C53" s="34">
        <v>1000</v>
      </c>
      <c r="D53" s="34">
        <v>1000</v>
      </c>
      <c r="E53" s="34"/>
      <c r="F53" s="34">
        <f t="shared" si="3"/>
        <v>2000</v>
      </c>
      <c r="G53" s="22"/>
    </row>
    <row r="54" spans="1:7" x14ac:dyDescent="0.2">
      <c r="A54" s="17"/>
      <c r="B54" s="19" t="s">
        <v>68</v>
      </c>
      <c r="C54" s="33">
        <f>C11+C21+C47+C51</f>
        <v>62231.85</v>
      </c>
      <c r="D54" s="33">
        <f t="shared" ref="D54:F54" si="9">D11+D21+D47+D51</f>
        <v>81633.399999999994</v>
      </c>
      <c r="E54" s="33">
        <f t="shared" si="9"/>
        <v>0</v>
      </c>
      <c r="F54" s="33">
        <f t="shared" si="9"/>
        <v>143865.25</v>
      </c>
      <c r="G54" s="22"/>
    </row>
    <row r="55" spans="1:7" x14ac:dyDescent="0.2">
      <c r="A55" s="17"/>
      <c r="B55" s="20"/>
      <c r="C55" s="34"/>
      <c r="D55" s="34"/>
      <c r="E55" s="34"/>
      <c r="F55" s="34"/>
      <c r="G55" s="22"/>
    </row>
    <row r="56" spans="1:7" x14ac:dyDescent="0.2">
      <c r="A56" s="12"/>
      <c r="B56" s="19" t="s">
        <v>69</v>
      </c>
      <c r="C56" s="33">
        <f>SUM(C11+C21+C47+C51)</f>
        <v>62231.85</v>
      </c>
      <c r="D56" s="33">
        <f t="shared" ref="D56:F56" si="10">SUM(D11+D21+D47+D51)</f>
        <v>81633.399999999994</v>
      </c>
      <c r="E56" s="33">
        <f t="shared" si="10"/>
        <v>0</v>
      </c>
      <c r="F56" s="33">
        <f t="shared" si="10"/>
        <v>143865.25</v>
      </c>
      <c r="G56" s="36"/>
    </row>
    <row r="57" spans="1:7" x14ac:dyDescent="0.2">
      <c r="A57" s="12"/>
      <c r="B57" s="19" t="s">
        <v>70</v>
      </c>
      <c r="C57" s="33">
        <f>SUM(C12+C15+C17+C19+C22+C33+C41+C45+C48+C52)</f>
        <v>62231.85</v>
      </c>
      <c r="D57" s="33">
        <f t="shared" ref="D57:F57" si="11">SUM(D12+D15+D17+D19+D22+D33+D41+D45+D48+D52)</f>
        <v>81633.399999999994</v>
      </c>
      <c r="E57" s="33">
        <f t="shared" si="11"/>
        <v>0</v>
      </c>
      <c r="F57" s="33">
        <f t="shared" si="11"/>
        <v>143865.25</v>
      </c>
      <c r="G57" s="36" t="s">
        <v>193</v>
      </c>
    </row>
    <row r="58" spans="1:7" x14ac:dyDescent="0.2">
      <c r="A58" s="12"/>
      <c r="B58" s="19" t="s">
        <v>71</v>
      </c>
      <c r="C58" s="33">
        <f>SUM(C13+C14+C16+C18+C20+C23+C24+C25+C26+C27+C28+C29+C30+C31+C32+C34+C35+C36+C37+C38+C39+C40+C42+C43+C44+C46+C49+C50+C53)</f>
        <v>62231.85</v>
      </c>
      <c r="D58" s="33">
        <f t="shared" ref="D58:F58" si="12">SUM(D13+D14+D16+D18+D20+D23+D24+D25+D26+D27+D28+D29+D30+D31+D32+D34+D35+D36+D37+D38+D39+D40+D42+D43+D44+D46+D49+D50+D53)</f>
        <v>81633.399999999994</v>
      </c>
      <c r="E58" s="33">
        <f t="shared" si="12"/>
        <v>0</v>
      </c>
      <c r="F58" s="33">
        <f t="shared" si="12"/>
        <v>143865.25</v>
      </c>
      <c r="G58" s="112"/>
    </row>
    <row r="59" spans="1:7" x14ac:dyDescent="0.2">
      <c r="A59" s="24"/>
      <c r="G59" s="22"/>
    </row>
    <row r="60" spans="1:7" x14ac:dyDescent="0.2">
      <c r="G60" s="22"/>
    </row>
    <row r="61" spans="1:7" x14ac:dyDescent="0.2">
      <c r="G61" s="22"/>
    </row>
    <row r="62" spans="1:7" x14ac:dyDescent="0.2">
      <c r="G62" s="22"/>
    </row>
    <row r="63" spans="1:7" x14ac:dyDescent="0.2">
      <c r="G63" s="22"/>
    </row>
    <row r="64" spans="1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80" spans="7:7" x14ac:dyDescent="0.2"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100" ht="15" customHeight="1" x14ac:dyDescent="0.2"/>
    <row r="1107" spans="7:7" x14ac:dyDescent="0.2">
      <c r="G1107" s="25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26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27"/>
    </row>
    <row r="1126" spans="7:7" x14ac:dyDescent="0.2">
      <c r="G1126" s="28"/>
    </row>
    <row r="1127" spans="7:7" x14ac:dyDescent="0.2">
      <c r="G1127" s="27"/>
    </row>
    <row r="1128" spans="7:7" x14ac:dyDescent="0.2">
      <c r="G1128" s="29"/>
    </row>
    <row r="1129" spans="7:7" x14ac:dyDescent="0.2">
      <c r="G1129" s="22"/>
    </row>
    <row r="1130" spans="7:7" x14ac:dyDescent="0.2">
      <c r="G1130" s="21"/>
    </row>
    <row r="1131" spans="7:7" x14ac:dyDescent="0.2">
      <c r="G1131" s="22"/>
    </row>
    <row r="1132" spans="7:7" x14ac:dyDescent="0.2">
      <c r="G1132" s="22"/>
    </row>
    <row r="1133" spans="7:7" x14ac:dyDescent="0.2">
      <c r="G1133" s="22"/>
    </row>
    <row r="1134" spans="7:7" x14ac:dyDescent="0.2">
      <c r="G1134" s="21"/>
    </row>
    <row r="1135" spans="7:7" x14ac:dyDescent="0.2">
      <c r="G1135" s="21"/>
    </row>
    <row r="1136" spans="7:7" x14ac:dyDescent="0.2">
      <c r="G1136" s="21"/>
    </row>
    <row r="1137" spans="7:7" x14ac:dyDescent="0.2">
      <c r="G1137" s="21"/>
    </row>
    <row r="1138" spans="7:7" x14ac:dyDescent="0.2">
      <c r="G1138" s="21"/>
    </row>
    <row r="1139" spans="7:7" x14ac:dyDescent="0.2">
      <c r="G1139" s="21"/>
    </row>
    <row r="2481" spans="8:102" ht="11.1" customHeight="1" x14ac:dyDescent="0.2">
      <c r="H2481" s="25"/>
      <c r="I2481" s="25"/>
      <c r="J2481" s="25"/>
      <c r="K2481" s="25"/>
      <c r="L2481" s="25"/>
      <c r="N2481" s="25"/>
      <c r="O2481" s="25"/>
      <c r="P2481" s="25"/>
      <c r="Q2481" s="25"/>
      <c r="R2481" s="25"/>
      <c r="S2481" s="25"/>
      <c r="T2481" s="25"/>
      <c r="U2481" s="25"/>
      <c r="V2481" s="25"/>
      <c r="W2481" s="25"/>
      <c r="X2481" s="25"/>
      <c r="Y2481" s="25"/>
      <c r="Z2481" s="25"/>
      <c r="AA2481" s="25"/>
      <c r="AB2481" s="25"/>
      <c r="AC2481" s="25"/>
      <c r="AD2481" s="25"/>
      <c r="AE2481" s="25"/>
      <c r="AF2481" s="25"/>
      <c r="AG2481" s="25"/>
      <c r="AH2481" s="25"/>
      <c r="AI2481" s="25"/>
      <c r="AJ2481" s="25"/>
      <c r="AK2481" s="25"/>
      <c r="AL2481" s="25"/>
      <c r="AM2481" s="25"/>
      <c r="AN2481" s="25"/>
      <c r="AO2481" s="25"/>
      <c r="AP2481" s="25"/>
      <c r="AQ2481" s="25"/>
      <c r="AR2481" s="25"/>
      <c r="AS2481" s="25"/>
      <c r="AT2481" s="25"/>
      <c r="AU2481" s="25"/>
      <c r="AV2481" s="25"/>
      <c r="AW2481" s="25"/>
      <c r="AX2481" s="25"/>
      <c r="AZ2481" s="25"/>
      <c r="BA2481" s="25"/>
      <c r="BB2481" s="25"/>
      <c r="BC2481" s="25"/>
      <c r="BD2481" s="25"/>
      <c r="BE2481" s="25"/>
      <c r="BG2481" s="25"/>
      <c r="BH2481" s="25"/>
      <c r="BI2481" s="25"/>
      <c r="BJ2481" s="25"/>
      <c r="BK2481" s="25"/>
      <c r="BL2481" s="25"/>
      <c r="BN2481" s="25"/>
      <c r="BO2481" s="25"/>
      <c r="BP2481" s="25"/>
      <c r="BQ2481" s="25"/>
      <c r="BR2481" s="25"/>
      <c r="BS2481" s="25"/>
      <c r="BU2481" s="25"/>
      <c r="BV2481" s="25"/>
      <c r="BW2481" s="25"/>
      <c r="BX2481" s="25"/>
      <c r="BY2481" s="25"/>
      <c r="BZ2481" s="25"/>
      <c r="CB2481" s="25"/>
      <c r="CC2481" s="25"/>
      <c r="CD2481" s="25"/>
      <c r="CE2481" s="25"/>
      <c r="CF2481" s="25"/>
      <c r="CG2481" s="25"/>
      <c r="CI2481" s="25"/>
      <c r="CJ2481" s="25"/>
      <c r="CK2481" s="25"/>
      <c r="CL2481" s="25"/>
      <c r="CM2481" s="25"/>
      <c r="CN2481" s="25"/>
      <c r="CP2481" s="25"/>
      <c r="CQ2481" s="25"/>
      <c r="CR2481" s="25"/>
      <c r="CS2481" s="25"/>
      <c r="CT2481" s="25"/>
      <c r="CU2481" s="25"/>
      <c r="CW2481" s="25"/>
      <c r="CX2481" s="25"/>
    </row>
    <row r="2482" spans="8:102" ht="11.1" customHeight="1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Z2482" s="1"/>
      <c r="BA2482" s="1"/>
      <c r="BB2482" s="1"/>
      <c r="BC2482" s="1"/>
      <c r="BD2482" s="1"/>
      <c r="BE2482" s="1"/>
      <c r="BG2482" s="1"/>
      <c r="BH2482" s="1"/>
      <c r="BI2482" s="1"/>
      <c r="BJ2482" s="1"/>
      <c r="BK2482" s="1"/>
      <c r="BL2482" s="1"/>
      <c r="BN2482" s="1"/>
      <c r="BO2482" s="1"/>
      <c r="BP2482" s="1"/>
      <c r="BQ2482" s="1"/>
      <c r="BR2482" s="1"/>
      <c r="BS2482" s="1"/>
      <c r="BU2482" s="1"/>
      <c r="BV2482" s="1"/>
      <c r="BW2482" s="1"/>
      <c r="BX2482" s="1"/>
      <c r="BY2482" s="1"/>
      <c r="BZ2482" s="1"/>
      <c r="CB2482" s="1"/>
      <c r="CC2482" s="1"/>
      <c r="CD2482" s="1"/>
      <c r="CE2482" s="1"/>
      <c r="CF2482" s="1"/>
      <c r="CG2482" s="1"/>
      <c r="CI2482" s="1"/>
      <c r="CJ2482" s="1"/>
      <c r="CK2482" s="1"/>
      <c r="CL2482" s="1"/>
      <c r="CM2482" s="1"/>
      <c r="CN2482" s="1"/>
      <c r="CP2482" s="1"/>
      <c r="CQ2482" s="1"/>
      <c r="CR2482" s="1"/>
      <c r="CS2482" s="1"/>
      <c r="CT2482" s="1"/>
      <c r="CU2482" s="1"/>
      <c r="CW2482" s="1"/>
      <c r="CX2482" s="1"/>
    </row>
    <row r="2483" spans="8:102" ht="11.1" customHeight="1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J2483" s="1"/>
      <c r="AK2483" s="1"/>
      <c r="AM2483" s="1"/>
      <c r="AO2483" s="1"/>
      <c r="AP2483" s="1"/>
      <c r="AQ2483" s="1"/>
      <c r="AR2483" s="1"/>
      <c r="AS2483" s="1"/>
      <c r="AT2483" s="1"/>
      <c r="AV2483" s="1"/>
      <c r="AX2483" s="1"/>
      <c r="AZ2483" s="1"/>
      <c r="BA2483" s="1"/>
      <c r="BB2483" s="1"/>
      <c r="BC2483" s="1"/>
      <c r="BD2483" s="1"/>
      <c r="BE2483" s="1"/>
      <c r="BG2483" s="1"/>
      <c r="BH2483" s="1"/>
      <c r="BI2483" s="1"/>
      <c r="BJ2483" s="1"/>
      <c r="BL2483" s="1"/>
      <c r="BN2483" s="1"/>
      <c r="BO2483" s="1"/>
      <c r="BP2483" s="1"/>
      <c r="BQ2483" s="1"/>
      <c r="BR2483" s="1"/>
      <c r="BS2483" s="1"/>
      <c r="BU2483" s="1"/>
      <c r="BV2483" s="1"/>
      <c r="BW2483" s="1"/>
      <c r="BX2483" s="1"/>
      <c r="BY2483" s="1"/>
      <c r="BZ2483" s="1"/>
      <c r="CB2483" s="1"/>
      <c r="CD2483" s="1"/>
      <c r="CE2483" s="1"/>
      <c r="CF2483" s="1"/>
      <c r="CG2483" s="1"/>
      <c r="CI2483" s="1"/>
      <c r="CJ2483" s="1"/>
      <c r="CK2483" s="1"/>
      <c r="CL2483" s="1"/>
      <c r="CM2483" s="1"/>
      <c r="CN2483" s="1"/>
      <c r="CP2483" s="1"/>
      <c r="CQ2483" s="1"/>
      <c r="CR2483" s="1"/>
      <c r="CW2483" s="1"/>
      <c r="CX2483" s="1"/>
    </row>
    <row r="2484" spans="8:102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J2484" s="1"/>
      <c r="AK2484" s="1"/>
      <c r="AM2484" s="1"/>
      <c r="AO2484" s="1"/>
      <c r="AP2484" s="1"/>
      <c r="AQ2484" s="1"/>
      <c r="AR2484" s="1"/>
      <c r="AS2484" s="1"/>
      <c r="AT2484" s="1"/>
      <c r="AV2484" s="1"/>
      <c r="AX2484" s="1"/>
      <c r="AZ2484" s="1"/>
      <c r="BA2484" s="1"/>
      <c r="BB2484" s="1"/>
      <c r="BC2484" s="1"/>
      <c r="BD2484" s="1"/>
      <c r="BE2484" s="1"/>
      <c r="BG2484" s="1"/>
      <c r="BH2484" s="1"/>
      <c r="BI2484" s="1"/>
      <c r="BJ2484" s="1"/>
      <c r="BL2484" s="1"/>
      <c r="BN2484" s="1"/>
      <c r="BO2484" s="1"/>
      <c r="BP2484" s="1"/>
      <c r="BQ2484" s="1"/>
      <c r="BR2484" s="1"/>
      <c r="BS2484" s="1"/>
      <c r="BU2484" s="1"/>
      <c r="BV2484" s="1"/>
      <c r="BW2484" s="1"/>
      <c r="BX2484" s="1"/>
      <c r="BY2484" s="1"/>
      <c r="BZ2484" s="1"/>
      <c r="CB2484" s="1"/>
      <c r="CD2484" s="1"/>
      <c r="CE2484" s="1"/>
      <c r="CF2484" s="1"/>
      <c r="CG2484" s="1"/>
      <c r="CI2484" s="1"/>
      <c r="CJ2484" s="1"/>
      <c r="CK2484" s="1"/>
      <c r="CL2484" s="1"/>
      <c r="CM2484" s="1"/>
      <c r="CN2484" s="1"/>
      <c r="CP2484" s="1"/>
      <c r="CQ2484" s="1"/>
      <c r="CR2484" s="1"/>
      <c r="CW2484" s="1"/>
      <c r="CX2484" s="1"/>
    </row>
    <row r="2485" spans="8:102" ht="12.95" customHeight="1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D2485" s="1"/>
      <c r="AE2485" s="1"/>
      <c r="AF2485" s="1"/>
      <c r="AG2485" s="1"/>
      <c r="AH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N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N2485" s="1"/>
      <c r="CR2485" s="1"/>
      <c r="CW2485" s="1"/>
      <c r="CX2485" s="1"/>
    </row>
    <row r="2486" spans="8:102" ht="12.95" customHeight="1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X2486" s="1"/>
      <c r="Y2486" s="1"/>
      <c r="Z2486" s="1"/>
      <c r="AA2486" s="1"/>
      <c r="AD2486" s="1"/>
      <c r="AE2486" s="1"/>
      <c r="AF2486" s="1"/>
      <c r="AG2486" s="1"/>
      <c r="AH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N2486" s="1"/>
      <c r="CR2486" s="1"/>
      <c r="CW2486" s="1"/>
      <c r="CX2486" s="1"/>
    </row>
    <row r="2487" spans="8:102" ht="12.95" customHeight="1" x14ac:dyDescent="0.2">
      <c r="H2487" s="1"/>
      <c r="I2487" s="1"/>
      <c r="J2487" s="1"/>
      <c r="K2487" s="1"/>
      <c r="L2487" s="1"/>
      <c r="N2487" s="1"/>
      <c r="O2487" s="1"/>
      <c r="P2487" s="1"/>
      <c r="Q2487" s="1"/>
      <c r="R2487" s="1"/>
      <c r="S2487" s="1"/>
      <c r="T2487" s="1"/>
      <c r="V2487" s="1"/>
      <c r="W2487" s="1"/>
      <c r="X2487" s="1"/>
      <c r="Y2487" s="1"/>
      <c r="Z2487" s="1"/>
      <c r="AA2487" s="1"/>
      <c r="AD2487" s="1"/>
      <c r="AE2487" s="1"/>
      <c r="AF2487" s="1"/>
      <c r="AG2487" s="1"/>
      <c r="AH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N2487" s="1"/>
      <c r="CR2487" s="1"/>
      <c r="CW2487" s="1"/>
      <c r="CX2487" s="1"/>
    </row>
    <row r="2488" spans="8:102" x14ac:dyDescent="0.2">
      <c r="H2488" s="1"/>
      <c r="I2488" s="1"/>
      <c r="J2488" s="1"/>
      <c r="K2488" s="1"/>
      <c r="L2488" s="1"/>
      <c r="N2488" s="1"/>
      <c r="O2488" s="1"/>
      <c r="P2488" s="1"/>
      <c r="Q2488" s="1"/>
      <c r="R2488" s="1"/>
      <c r="S2488" s="1"/>
      <c r="T2488" s="1"/>
      <c r="V2488" s="1"/>
      <c r="W2488" s="1"/>
      <c r="X2488" s="1"/>
      <c r="Y2488" s="1"/>
      <c r="Z2488" s="1"/>
      <c r="AA2488" s="1"/>
      <c r="AD2488" s="1"/>
      <c r="AE2488" s="1"/>
      <c r="AG2488" s="1"/>
      <c r="AH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02" x14ac:dyDescent="0.2">
      <c r="H2489" s="1"/>
      <c r="I2489" s="1"/>
      <c r="J2489" s="1"/>
      <c r="K2489" s="1"/>
      <c r="L2489" s="1"/>
      <c r="N2489" s="1"/>
      <c r="O2489" s="1"/>
      <c r="P2489" s="1"/>
      <c r="Q2489" s="1"/>
      <c r="R2489" s="1"/>
      <c r="S2489" s="1"/>
      <c r="T2489" s="1"/>
      <c r="V2489" s="1"/>
      <c r="W2489" s="1"/>
      <c r="X2489" s="1"/>
      <c r="Y2489" s="1"/>
      <c r="Z2489" s="1"/>
      <c r="AA2489" s="1"/>
      <c r="AD2489" s="1"/>
      <c r="AE2489" s="1"/>
      <c r="AG2489" s="1"/>
      <c r="AH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02" x14ac:dyDescent="0.2">
      <c r="H2490" s="1"/>
      <c r="I2490" s="1"/>
      <c r="J2490" s="1"/>
      <c r="K2490" s="1"/>
      <c r="L2490" s="1"/>
      <c r="N2490" s="1"/>
      <c r="O2490" s="1"/>
      <c r="P2490" s="1"/>
      <c r="Q2490" s="1"/>
      <c r="R2490" s="1"/>
      <c r="S2490" s="1"/>
      <c r="T2490" s="1"/>
      <c r="V2490" s="1"/>
      <c r="W2490" s="1"/>
      <c r="X2490" s="1"/>
      <c r="Y2490" s="1"/>
      <c r="Z2490" s="1"/>
      <c r="AA2490" s="1"/>
      <c r="AD2490" s="1"/>
      <c r="AE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02" x14ac:dyDescent="0.2">
      <c r="H2491" s="1"/>
      <c r="I2491" s="1"/>
      <c r="J2491" s="1"/>
      <c r="K2491" s="1"/>
      <c r="L2491" s="1"/>
      <c r="N2491" s="1"/>
      <c r="O2491" s="1"/>
      <c r="P2491" s="1"/>
      <c r="Q2491" s="1"/>
      <c r="R2491" s="1"/>
      <c r="S2491" s="1"/>
      <c r="T2491" s="1"/>
      <c r="V2491" s="1"/>
      <c r="W2491" s="1"/>
      <c r="X2491" s="1"/>
      <c r="Y2491" s="1"/>
      <c r="Z2491" s="1"/>
      <c r="AA2491" s="1"/>
      <c r="AD2491" s="1"/>
      <c r="AE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I2491" s="1"/>
      <c r="BJ2491" s="1"/>
      <c r="BL2491" s="1"/>
      <c r="BO2491" s="1"/>
      <c r="BP2491" s="1"/>
      <c r="BQ2491" s="1"/>
      <c r="BR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02" x14ac:dyDescent="0.2">
      <c r="H2492" s="1"/>
      <c r="I2492" s="1"/>
      <c r="J2492" s="1"/>
      <c r="K2492" s="1"/>
      <c r="L2492" s="1"/>
      <c r="N2492" s="1"/>
      <c r="O2492" s="1"/>
      <c r="P2492" s="1"/>
      <c r="Q2492" s="1"/>
      <c r="R2492" s="1"/>
      <c r="S2492" s="1"/>
      <c r="T2492" s="1"/>
      <c r="V2492" s="1"/>
      <c r="W2492" s="1"/>
      <c r="X2492" s="1"/>
      <c r="Y2492" s="1"/>
      <c r="Z2492" s="1"/>
      <c r="AA2492" s="1"/>
      <c r="AD2492" s="1"/>
      <c r="AE2492" s="1"/>
      <c r="AG2492" s="1"/>
      <c r="AJ2492" s="1"/>
      <c r="AK2492" s="1"/>
      <c r="AM2492" s="1"/>
      <c r="AO2492" s="1"/>
      <c r="AP2492" s="1"/>
      <c r="AS2492" s="1"/>
      <c r="AV2492" s="1"/>
      <c r="AX2492" s="1"/>
      <c r="AZ2492" s="1"/>
      <c r="BA2492" s="1"/>
      <c r="BB2492" s="1"/>
      <c r="BC2492" s="1"/>
      <c r="BE2492" s="1"/>
      <c r="BG2492" s="1"/>
      <c r="BH2492" s="1"/>
      <c r="BI2492" s="1"/>
      <c r="BJ2492" s="1"/>
      <c r="BL2492" s="1"/>
      <c r="BO2492" s="1"/>
      <c r="BP2492" s="1"/>
      <c r="BQ2492" s="1"/>
      <c r="BR2492" s="1"/>
      <c r="BS2492" s="1"/>
      <c r="BV2492" s="1"/>
      <c r="BW2492" s="1"/>
      <c r="BX2492" s="1"/>
      <c r="BY2492" s="1"/>
      <c r="BZ2492" s="1"/>
      <c r="CD2492" s="1"/>
      <c r="CE2492" s="1"/>
      <c r="CF2492" s="1"/>
      <c r="CG2492" s="1"/>
      <c r="CJ2492" s="1"/>
      <c r="CK2492" s="1"/>
      <c r="CL2492" s="1"/>
      <c r="CM2492" s="1"/>
      <c r="CR2492" s="1"/>
      <c r="CW2492" s="1"/>
      <c r="CX2492" s="1"/>
    </row>
    <row r="2493" spans="8:102" x14ac:dyDescent="0.2">
      <c r="H2493" s="1"/>
      <c r="I2493" s="1"/>
      <c r="J2493" s="1"/>
      <c r="K2493" s="1"/>
      <c r="L2493" s="1"/>
      <c r="N2493" s="1"/>
      <c r="O2493" s="1"/>
      <c r="P2493" s="1"/>
      <c r="Q2493" s="1"/>
      <c r="R2493" s="1"/>
      <c r="S2493" s="1"/>
      <c r="T2493" s="1"/>
      <c r="V2493" s="1"/>
      <c r="W2493" s="1"/>
      <c r="X2493" s="1"/>
      <c r="Y2493" s="1"/>
      <c r="Z2493" s="1"/>
      <c r="AA2493" s="1"/>
      <c r="AD2493" s="1"/>
      <c r="AE2493" s="1"/>
      <c r="AG2493" s="1"/>
      <c r="AJ2493" s="1"/>
      <c r="AK2493" s="1"/>
      <c r="AM2493" s="1"/>
      <c r="AO2493" s="1"/>
      <c r="AP2493" s="1"/>
      <c r="AS2493" s="1"/>
      <c r="AV2493" s="1"/>
      <c r="AX2493" s="1"/>
      <c r="AZ2493" s="1"/>
      <c r="BA2493" s="1"/>
      <c r="BB2493" s="1"/>
      <c r="BC2493" s="1"/>
      <c r="BE2493" s="1"/>
      <c r="BG2493" s="1"/>
      <c r="BH2493" s="1"/>
      <c r="BI2493" s="1"/>
      <c r="BJ2493" s="1"/>
      <c r="BL2493" s="1"/>
      <c r="BO2493" s="1"/>
      <c r="BP2493" s="1"/>
      <c r="BQ2493" s="1"/>
      <c r="BR2493" s="1"/>
      <c r="BS2493" s="1"/>
      <c r="BV2493" s="1"/>
      <c r="BW2493" s="1"/>
      <c r="BX2493" s="1"/>
      <c r="BY2493" s="1"/>
      <c r="BZ2493" s="1"/>
      <c r="CD2493" s="1"/>
      <c r="CE2493" s="1"/>
      <c r="CF2493" s="1"/>
      <c r="CG2493" s="1"/>
      <c r="CJ2493" s="1"/>
      <c r="CK2493" s="1"/>
      <c r="CL2493" s="1"/>
      <c r="CM2493" s="1"/>
      <c r="CR2493" s="1"/>
      <c r="CW2493" s="1"/>
      <c r="CX2493" s="1"/>
    </row>
    <row r="2494" spans="8:102" x14ac:dyDescent="0.2">
      <c r="H2494" s="1"/>
      <c r="I2494" s="1"/>
      <c r="J2494" s="1"/>
      <c r="K2494" s="1"/>
      <c r="L2494" s="1"/>
      <c r="N2494" s="1"/>
      <c r="O2494" s="1"/>
      <c r="P2494" s="1"/>
      <c r="Q2494" s="1"/>
      <c r="R2494" s="1"/>
      <c r="S2494" s="1"/>
      <c r="T2494" s="1"/>
      <c r="V2494" s="1"/>
      <c r="W2494" s="1"/>
      <c r="Y2494" s="1"/>
      <c r="AA2494" s="1"/>
      <c r="AD2494" s="1"/>
      <c r="AE2494" s="1"/>
      <c r="AG2494" s="1"/>
      <c r="AJ2494" s="1"/>
      <c r="AK2494" s="1"/>
      <c r="AM2494" s="1"/>
      <c r="AO2494" s="1"/>
      <c r="AP2494" s="1"/>
      <c r="AS2494" s="1"/>
      <c r="AV2494" s="1"/>
      <c r="AX2494" s="1"/>
      <c r="AZ2494" s="1"/>
      <c r="BA2494" s="1"/>
      <c r="BB2494" s="1"/>
      <c r="BC2494" s="1"/>
      <c r="BE2494" s="1"/>
      <c r="BG2494" s="1"/>
      <c r="BH2494" s="1"/>
      <c r="BI2494" s="1"/>
      <c r="BJ2494" s="1"/>
      <c r="BL2494" s="1"/>
      <c r="BO2494" s="1"/>
      <c r="BP2494" s="1"/>
      <c r="BQ2494" s="1"/>
      <c r="BR2494" s="1"/>
      <c r="BS2494" s="1"/>
      <c r="BV2494" s="1"/>
      <c r="BW2494" s="1"/>
      <c r="BX2494" s="1"/>
      <c r="BY2494" s="1"/>
      <c r="BZ2494" s="1"/>
      <c r="CD2494" s="1"/>
      <c r="CE2494" s="1"/>
      <c r="CF2494" s="1"/>
      <c r="CG2494" s="1"/>
      <c r="CJ2494" s="1"/>
      <c r="CK2494" s="1"/>
      <c r="CL2494" s="1"/>
      <c r="CM2494" s="1"/>
      <c r="CR2494" s="1"/>
      <c r="CW2494" s="1"/>
      <c r="CX2494" s="1"/>
    </row>
    <row r="2495" spans="8:102" x14ac:dyDescent="0.2">
      <c r="H2495" s="1"/>
      <c r="I2495" s="1"/>
      <c r="J2495" s="1"/>
      <c r="K2495" s="1"/>
      <c r="N2495" s="1"/>
      <c r="O2495" s="1"/>
      <c r="P2495" s="1"/>
      <c r="Q2495" s="1"/>
      <c r="R2495" s="1"/>
      <c r="S2495" s="1"/>
      <c r="T2495" s="1"/>
      <c r="V2495" s="1"/>
      <c r="W2495" s="1"/>
      <c r="Y2495" s="1"/>
      <c r="AG2495" s="1"/>
      <c r="AJ2495" s="1"/>
      <c r="AK2495" s="1"/>
      <c r="AM2495" s="1"/>
      <c r="AO2495" s="1"/>
      <c r="AP2495" s="1"/>
      <c r="AS2495" s="1"/>
      <c r="AV2495" s="1"/>
      <c r="AX2495" s="1"/>
      <c r="AZ2495" s="1"/>
      <c r="BA2495" s="1"/>
      <c r="BB2495" s="1"/>
      <c r="BC2495" s="1"/>
      <c r="BE2495" s="1"/>
      <c r="BG2495" s="1"/>
      <c r="BH2495" s="1"/>
      <c r="BI2495" s="1"/>
      <c r="BJ2495" s="1"/>
      <c r="BL2495" s="1"/>
      <c r="BO2495" s="1"/>
      <c r="BP2495" s="1"/>
      <c r="BQ2495" s="1"/>
      <c r="BR2495" s="1"/>
      <c r="BS2495" s="1"/>
      <c r="BV2495" s="1"/>
      <c r="BW2495" s="1"/>
      <c r="BX2495" s="1"/>
      <c r="BY2495" s="1"/>
      <c r="BZ2495" s="1"/>
      <c r="CD2495" s="1"/>
      <c r="CE2495" s="1"/>
      <c r="CF2495" s="1"/>
      <c r="CG2495" s="1"/>
      <c r="CJ2495" s="1"/>
      <c r="CK2495" s="1"/>
      <c r="CL2495" s="1"/>
      <c r="CM2495" s="1"/>
      <c r="CR2495" s="1"/>
      <c r="CW2495" s="1"/>
      <c r="CX2495" s="1"/>
    </row>
    <row r="2496" spans="8:102" x14ac:dyDescent="0.2">
      <c r="H2496" s="1"/>
      <c r="I2496" s="1"/>
      <c r="J2496" s="1"/>
      <c r="K2496" s="1"/>
      <c r="N2496" s="1"/>
      <c r="O2496" s="1"/>
      <c r="P2496" s="1"/>
      <c r="Q2496" s="1"/>
      <c r="R2496" s="1"/>
      <c r="S2496" s="1"/>
      <c r="T2496" s="1"/>
      <c r="V2496" s="1"/>
      <c r="W2496" s="1"/>
      <c r="Y2496" s="1"/>
      <c r="AG2496" s="1"/>
      <c r="AJ2496" s="1"/>
      <c r="AK2496" s="1"/>
      <c r="AM2496" s="1"/>
      <c r="AO2496" s="1"/>
      <c r="AP2496" s="1"/>
      <c r="AS2496" s="1"/>
      <c r="AV2496" s="1"/>
      <c r="AX2496" s="1"/>
      <c r="AZ2496" s="1"/>
      <c r="BA2496" s="1"/>
      <c r="BB2496" s="1"/>
      <c r="BC2496" s="1"/>
      <c r="BE2496" s="1"/>
      <c r="BG2496" s="1"/>
      <c r="BH2496" s="1"/>
      <c r="BI2496" s="1"/>
      <c r="BJ2496" s="1"/>
      <c r="BL2496" s="1"/>
      <c r="BO2496" s="1"/>
      <c r="BP2496" s="1"/>
      <c r="BQ2496" s="1"/>
      <c r="BR2496" s="1"/>
      <c r="BS2496" s="1"/>
      <c r="BV2496" s="1"/>
      <c r="BW2496" s="1"/>
      <c r="BX2496" s="1"/>
      <c r="BY2496" s="1"/>
      <c r="BZ2496" s="1"/>
      <c r="CD2496" s="1"/>
      <c r="CE2496" s="1"/>
      <c r="CF2496" s="1"/>
      <c r="CG2496" s="1"/>
      <c r="CJ2496" s="1"/>
      <c r="CK2496" s="1"/>
      <c r="CL2496" s="1"/>
      <c r="CM2496" s="1"/>
      <c r="CR2496" s="1"/>
      <c r="CW2496" s="1"/>
      <c r="CX2496" s="1"/>
    </row>
    <row r="2497" spans="8:128" x14ac:dyDescent="0.2">
      <c r="H2497" s="1"/>
      <c r="O2497" s="1"/>
      <c r="S2497" s="1"/>
      <c r="T2497" s="1"/>
      <c r="V2497" s="1"/>
      <c r="Y2497" s="1"/>
      <c r="AG2497" s="1"/>
      <c r="AJ2497" s="1"/>
      <c r="AK2497" s="1"/>
      <c r="AM2497" s="1"/>
      <c r="AO2497" s="1"/>
      <c r="AP2497" s="1"/>
      <c r="AS2497" s="1"/>
      <c r="AV2497" s="1"/>
      <c r="AX2497" s="1"/>
      <c r="AZ2497" s="1"/>
      <c r="BA2497" s="1"/>
      <c r="BB2497" s="1"/>
      <c r="BC2497" s="1"/>
      <c r="BE2497" s="1"/>
      <c r="BG2497" s="1"/>
      <c r="BH2497" s="1"/>
      <c r="BI2497" s="1"/>
      <c r="BJ2497" s="1"/>
      <c r="BL2497" s="1"/>
      <c r="BO2497" s="1"/>
      <c r="BP2497" s="1"/>
      <c r="BQ2497" s="1"/>
      <c r="BR2497" s="1"/>
      <c r="BS2497" s="1"/>
      <c r="BV2497" s="1"/>
      <c r="BW2497" s="1"/>
      <c r="BX2497" s="1"/>
      <c r="BY2497" s="1"/>
      <c r="BZ2497" s="1"/>
      <c r="CD2497" s="1"/>
      <c r="CE2497" s="1"/>
      <c r="CF2497" s="1"/>
      <c r="CG2497" s="1"/>
      <c r="CJ2497" s="1"/>
      <c r="CK2497" s="1"/>
      <c r="CL2497" s="1"/>
      <c r="CM2497" s="1"/>
      <c r="CR2497" s="1"/>
      <c r="CW2497" s="1"/>
      <c r="CX2497" s="1"/>
    </row>
    <row r="2498" spans="8:128" x14ac:dyDescent="0.2">
      <c r="H2498" s="1"/>
      <c r="S2498" s="1"/>
      <c r="T2498" s="1"/>
      <c r="V2498" s="1"/>
      <c r="Y2498" s="1"/>
      <c r="AG2498" s="1"/>
      <c r="AJ2498" s="1"/>
      <c r="AK2498" s="1"/>
      <c r="AM2498" s="1"/>
      <c r="AO2498" s="1"/>
      <c r="AP2498" s="1"/>
      <c r="AS2498" s="1"/>
      <c r="AV2498" s="1"/>
      <c r="AX2498" s="1"/>
      <c r="AZ2498" s="1"/>
      <c r="BA2498" s="1"/>
      <c r="BB2498" s="1"/>
      <c r="BC2498" s="1"/>
      <c r="BE2498" s="1"/>
      <c r="BG2498" s="1"/>
      <c r="BH2498" s="1"/>
      <c r="BI2498" s="1"/>
      <c r="BJ2498" s="1"/>
      <c r="BL2498" s="1"/>
      <c r="BO2498" s="1"/>
      <c r="BP2498" s="1"/>
      <c r="BQ2498" s="1"/>
      <c r="BR2498" s="1"/>
      <c r="BS2498" s="1"/>
      <c r="BV2498" s="1"/>
      <c r="BW2498" s="1"/>
      <c r="BX2498" s="1"/>
      <c r="BY2498" s="1"/>
      <c r="BZ2498" s="1"/>
      <c r="CD2498" s="1"/>
      <c r="CE2498" s="1"/>
      <c r="CF2498" s="1"/>
      <c r="CG2498" s="1"/>
      <c r="CJ2498" s="1"/>
      <c r="CK2498" s="1"/>
      <c r="CL2498" s="1"/>
      <c r="CM2498" s="1"/>
      <c r="CR2498" s="1"/>
      <c r="CW2498" s="1"/>
      <c r="CX2498" s="1"/>
    </row>
    <row r="2499" spans="8:128" x14ac:dyDescent="0.2">
      <c r="S2499" s="1"/>
      <c r="T2499" s="1"/>
      <c r="V2499" s="1"/>
      <c r="Y2499" s="1"/>
      <c r="AG2499" s="1"/>
      <c r="AJ2499" s="1"/>
      <c r="AK2499" s="1"/>
      <c r="AM2499" s="1"/>
      <c r="AO2499" s="1"/>
      <c r="AP2499" s="1"/>
      <c r="AS2499" s="1"/>
      <c r="AV2499" s="1"/>
      <c r="AX2499" s="1"/>
      <c r="AZ2499" s="1"/>
      <c r="BA2499" s="1"/>
      <c r="BB2499" s="1"/>
      <c r="BC2499" s="1"/>
      <c r="BE2499" s="1"/>
      <c r="BG2499" s="1"/>
      <c r="BH2499" s="1"/>
      <c r="BJ2499" s="1"/>
      <c r="BL2499" s="1"/>
      <c r="BO2499" s="1"/>
      <c r="BP2499" s="1"/>
      <c r="BQ2499" s="1"/>
      <c r="BS2499" s="1"/>
      <c r="BV2499" s="1"/>
      <c r="BW2499" s="1"/>
      <c r="BX2499" s="1"/>
      <c r="BY2499" s="1"/>
      <c r="BZ2499" s="1"/>
      <c r="CD2499" s="1"/>
      <c r="CE2499" s="1"/>
      <c r="CF2499" s="1"/>
      <c r="CG2499" s="1"/>
      <c r="CJ2499" s="1"/>
      <c r="CK2499" s="1"/>
      <c r="CL2499" s="1"/>
      <c r="CM2499" s="1"/>
      <c r="CR2499" s="1"/>
      <c r="CW2499" s="1"/>
      <c r="CX2499" s="1"/>
    </row>
    <row r="2500" spans="8:128" x14ac:dyDescent="0.2">
      <c r="S2500" s="1"/>
      <c r="T2500" s="1"/>
      <c r="V2500" s="1"/>
      <c r="Y2500" s="1"/>
      <c r="AG2500" s="1"/>
      <c r="AJ2500" s="1"/>
      <c r="AK2500" s="1"/>
      <c r="AM2500" s="1"/>
      <c r="AO2500" s="1"/>
      <c r="AP2500" s="1"/>
      <c r="AZ2500" s="1"/>
      <c r="BA2500" s="1"/>
      <c r="BH2500" s="1"/>
      <c r="BO2500" s="1"/>
      <c r="BP2500" s="1"/>
      <c r="CD2500" s="1"/>
      <c r="CE2500" s="1"/>
      <c r="CF2500" s="1"/>
      <c r="CW2500" s="1"/>
      <c r="CX2500" s="1"/>
    </row>
    <row r="2501" spans="8:128" x14ac:dyDescent="0.2">
      <c r="AG2501" s="1"/>
      <c r="AK2501" s="1"/>
      <c r="AM2501" s="1"/>
      <c r="AP2501" s="1"/>
      <c r="AZ2501" s="1"/>
      <c r="BA2501" s="1"/>
      <c r="BO2501" s="1"/>
      <c r="BP2501" s="1"/>
      <c r="CD2501" s="1"/>
      <c r="CE2501" s="1"/>
      <c r="CF2501" s="1"/>
      <c r="CW2501" s="1"/>
    </row>
    <row r="2502" spans="8:128" x14ac:dyDescent="0.2"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  <c r="W2502" s="29"/>
      <c r="X2502" s="29"/>
      <c r="Y2502" s="29"/>
      <c r="Z2502" s="29"/>
      <c r="AA2502" s="29"/>
      <c r="AB2502" s="29"/>
      <c r="AC2502" s="29"/>
      <c r="AD2502" s="29"/>
      <c r="AE2502" s="29"/>
      <c r="AF2502" s="29"/>
      <c r="AG2502" s="29"/>
      <c r="AH2502" s="29"/>
      <c r="AI2502" s="29"/>
      <c r="AJ2502" s="29"/>
      <c r="AK2502" s="29"/>
      <c r="AL2502" s="29"/>
      <c r="AM2502" s="29"/>
      <c r="AN2502" s="29"/>
      <c r="AO2502" s="29"/>
      <c r="AP2502" s="29"/>
      <c r="AQ2502" s="29"/>
      <c r="AR2502" s="29"/>
      <c r="AS2502" s="29"/>
      <c r="AT2502" s="29"/>
      <c r="AU2502" s="29"/>
      <c r="AV2502" s="29"/>
      <c r="AW2502" s="29"/>
      <c r="AX2502" s="29"/>
      <c r="AY2502" s="29"/>
      <c r="AZ2502" s="29"/>
      <c r="BA2502" s="29"/>
      <c r="BB2502" s="29"/>
      <c r="BC2502" s="29"/>
      <c r="BD2502" s="29"/>
      <c r="BE2502" s="29"/>
      <c r="BF2502" s="29"/>
      <c r="BG2502" s="29"/>
      <c r="BH2502" s="29"/>
      <c r="BI2502" s="29"/>
      <c r="BJ2502" s="29"/>
      <c r="BK2502" s="29"/>
      <c r="BL2502" s="29"/>
      <c r="BM2502" s="29"/>
      <c r="BN2502" s="29"/>
      <c r="BO2502" s="29"/>
      <c r="BP2502" s="29"/>
      <c r="BQ2502" s="29"/>
      <c r="BR2502" s="29"/>
      <c r="BS2502" s="29"/>
      <c r="BT2502" s="29"/>
      <c r="BU2502" s="29"/>
      <c r="BV2502" s="29"/>
      <c r="BW2502" s="29"/>
      <c r="BX2502" s="29"/>
      <c r="BY2502" s="29"/>
      <c r="BZ2502" s="29"/>
      <c r="CA2502" s="29"/>
      <c r="CB2502" s="29"/>
      <c r="CC2502" s="29"/>
      <c r="CD2502" s="29"/>
      <c r="CE2502" s="29"/>
      <c r="CF2502" s="29"/>
      <c r="CG2502" s="29"/>
      <c r="CH2502" s="29"/>
      <c r="CI2502" s="29"/>
      <c r="CJ2502" s="29"/>
      <c r="CK2502" s="29"/>
      <c r="CL2502" s="29"/>
      <c r="CM2502" s="29"/>
      <c r="CN2502" s="29"/>
      <c r="CO2502" s="29"/>
      <c r="CP2502" s="29"/>
      <c r="CQ2502" s="29"/>
      <c r="CR2502" s="29"/>
      <c r="CS2502" s="29"/>
      <c r="CT2502" s="29"/>
      <c r="CU2502" s="29"/>
      <c r="CV2502" s="29"/>
      <c r="CW2502" s="29"/>
      <c r="CX2502" s="29"/>
      <c r="CY2502" s="29">
        <f t="shared" ref="CY2502:DG2502" si="13">SUM(CY2482:CY2501)</f>
        <v>0</v>
      </c>
      <c r="CZ2502" s="29">
        <f t="shared" si="13"/>
        <v>0</v>
      </c>
      <c r="DA2502" s="29">
        <f t="shared" si="13"/>
        <v>0</v>
      </c>
      <c r="DB2502" s="29">
        <f t="shared" si="13"/>
        <v>0</v>
      </c>
      <c r="DC2502" s="29">
        <f t="shared" si="13"/>
        <v>0</v>
      </c>
      <c r="DD2502" s="29">
        <f t="shared" si="13"/>
        <v>0</v>
      </c>
      <c r="DE2502" s="29">
        <f t="shared" si="13"/>
        <v>0</v>
      </c>
      <c r="DF2502" s="29">
        <f t="shared" si="13"/>
        <v>0</v>
      </c>
      <c r="DG2502" s="29">
        <f t="shared" si="13"/>
        <v>0</v>
      </c>
      <c r="DH2502" s="29"/>
      <c r="DI2502" s="29"/>
      <c r="DJ2502" s="29"/>
      <c r="DK2502" s="29"/>
      <c r="DL2502" s="29"/>
      <c r="DM2502" s="29"/>
      <c r="DN2502" s="29"/>
      <c r="DO2502" s="29"/>
      <c r="DP2502" s="29"/>
      <c r="DQ2502" s="29"/>
      <c r="DR2502" s="29"/>
      <c r="DS2502" s="29"/>
      <c r="DT2502" s="29"/>
      <c r="DU2502" s="29"/>
      <c r="DV2502" s="29"/>
      <c r="DW2502" s="29"/>
      <c r="DX2502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8"/>
  <sheetViews>
    <sheetView showGridLines="0" zoomScale="120" zoomScaleNormal="120" workbookViewId="0">
      <selection activeCell="H39" sqref="H3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85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97" t="s">
        <v>90</v>
      </c>
      <c r="B8" s="39"/>
      <c r="C8" s="39"/>
      <c r="D8" s="39"/>
      <c r="E8" s="39"/>
      <c r="F8" s="39"/>
    </row>
    <row r="9" spans="1:6" ht="13.5" thickBot="1" x14ac:dyDescent="0.25">
      <c r="A9" s="3"/>
      <c r="B9" s="3"/>
      <c r="C9" s="3"/>
      <c r="D9" s="96"/>
      <c r="E9" s="3"/>
      <c r="F9" s="3"/>
    </row>
    <row r="10" spans="1:6" x14ac:dyDescent="0.2">
      <c r="A10" s="183" t="s">
        <v>8</v>
      </c>
      <c r="B10" s="185" t="s">
        <v>9</v>
      </c>
      <c r="C10" s="4" t="s">
        <v>10</v>
      </c>
      <c r="D10" s="37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6"/>
      <c r="C11" s="7" t="s">
        <v>13</v>
      </c>
      <c r="D11" s="38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5776.05</v>
      </c>
      <c r="D12" s="99">
        <f>SUM(D13+D16+D18)</f>
        <v>2827.5</v>
      </c>
      <c r="E12" s="99">
        <f>SUM(E13+E16+E18)</f>
        <v>0</v>
      </c>
      <c r="F12" s="99">
        <f>SUM(F13+F16+F18)</f>
        <v>8603.5499999999993</v>
      </c>
    </row>
    <row r="13" spans="1:6" x14ac:dyDescent="0.2">
      <c r="A13" s="12">
        <v>511</v>
      </c>
      <c r="B13" s="13" t="s">
        <v>106</v>
      </c>
      <c r="C13" s="89">
        <f>SUM(C14:C15)</f>
        <v>5177.55</v>
      </c>
      <c r="D13" s="89">
        <f>SUM(D14:D15)</f>
        <v>2400</v>
      </c>
      <c r="E13" s="89">
        <f>SUM(E14:E15)</f>
        <v>0</v>
      </c>
      <c r="F13" s="89">
        <f>SUM(F14:F15)</f>
        <v>7577.55</v>
      </c>
    </row>
    <row r="14" spans="1:6" x14ac:dyDescent="0.2">
      <c r="A14" s="14">
        <v>51101</v>
      </c>
      <c r="B14" s="15" t="s">
        <v>17</v>
      </c>
      <c r="C14" s="90">
        <v>4800</v>
      </c>
      <c r="D14" s="90">
        <v>2400</v>
      </c>
      <c r="E14" s="90"/>
      <c r="F14" s="90">
        <f>SUM(C14:E14)</f>
        <v>7200</v>
      </c>
    </row>
    <row r="15" spans="1:6" x14ac:dyDescent="0.2">
      <c r="A15" s="14">
        <v>51103</v>
      </c>
      <c r="B15" s="20" t="s">
        <v>18</v>
      </c>
      <c r="C15" s="90">
        <v>377.55</v>
      </c>
      <c r="D15" s="90"/>
      <c r="E15" s="90"/>
      <c r="F15" s="90">
        <f t="shared" ref="F15" si="0">SUM(C15:E15)</f>
        <v>377.55</v>
      </c>
    </row>
    <row r="16" spans="1:6" x14ac:dyDescent="0.2">
      <c r="A16" s="12">
        <v>514</v>
      </c>
      <c r="B16" s="11" t="s">
        <v>21</v>
      </c>
      <c r="C16" s="89">
        <f>SUM(C17)</f>
        <v>315</v>
      </c>
      <c r="D16" s="89">
        <f t="shared" ref="D16:F16" si="1">SUM(D17)</f>
        <v>225</v>
      </c>
      <c r="E16" s="89">
        <f t="shared" si="1"/>
        <v>0</v>
      </c>
      <c r="F16" s="89">
        <f t="shared" si="1"/>
        <v>540</v>
      </c>
    </row>
    <row r="17" spans="1:8" x14ac:dyDescent="0.2">
      <c r="A17" s="17">
        <v>51401</v>
      </c>
      <c r="B17" s="20" t="s">
        <v>22</v>
      </c>
      <c r="C17" s="90">
        <v>315</v>
      </c>
      <c r="D17" s="90">
        <v>225</v>
      </c>
      <c r="E17" s="90"/>
      <c r="F17" s="90">
        <f>SUM(C17:E17)</f>
        <v>540</v>
      </c>
    </row>
    <row r="18" spans="1:8" x14ac:dyDescent="0.2">
      <c r="A18" s="12">
        <v>515</v>
      </c>
      <c r="B18" s="19" t="s">
        <v>23</v>
      </c>
      <c r="C18" s="89">
        <f>SUM(C19:C19)</f>
        <v>283.5</v>
      </c>
      <c r="D18" s="89">
        <f>SUM(D19:D19)</f>
        <v>202.5</v>
      </c>
      <c r="E18" s="89">
        <f>SUM(E19:E19)</f>
        <v>0</v>
      </c>
      <c r="F18" s="89">
        <f>SUM(F19:F19)</f>
        <v>486</v>
      </c>
    </row>
    <row r="19" spans="1:8" x14ac:dyDescent="0.2">
      <c r="A19" s="17">
        <v>51501</v>
      </c>
      <c r="B19" s="20" t="s">
        <v>22</v>
      </c>
      <c r="C19" s="90">
        <v>283.5</v>
      </c>
      <c r="D19" s="90">
        <v>202.5</v>
      </c>
      <c r="E19" s="90"/>
      <c r="F19" s="90">
        <f>SUM(C19:E19)</f>
        <v>486</v>
      </c>
    </row>
    <row r="20" spans="1:8" x14ac:dyDescent="0.2">
      <c r="A20" s="12">
        <v>54</v>
      </c>
      <c r="B20" s="19" t="s">
        <v>26</v>
      </c>
      <c r="C20" s="33">
        <f>SUM(C21+C28)</f>
        <v>1300</v>
      </c>
      <c r="D20" s="33">
        <f t="shared" ref="D20:F20" si="2">SUM(D21+D28)</f>
        <v>0</v>
      </c>
      <c r="E20" s="33">
        <f t="shared" si="2"/>
        <v>0</v>
      </c>
      <c r="F20" s="33">
        <f t="shared" si="2"/>
        <v>1300</v>
      </c>
    </row>
    <row r="21" spans="1:8" x14ac:dyDescent="0.2">
      <c r="A21" s="12">
        <v>541</v>
      </c>
      <c r="B21" s="19" t="s">
        <v>107</v>
      </c>
      <c r="C21" s="33">
        <f>SUM(C22:C27)</f>
        <v>1100</v>
      </c>
      <c r="D21" s="33">
        <f>SUM(D22:D27)</f>
        <v>0</v>
      </c>
      <c r="E21" s="33">
        <f>SUM(E22:E27)</f>
        <v>0</v>
      </c>
      <c r="F21" s="33">
        <f>SUM(F22:F27)</f>
        <v>1100</v>
      </c>
      <c r="G21" s="21"/>
    </row>
    <row r="22" spans="1:8" x14ac:dyDescent="0.2">
      <c r="A22" s="17">
        <v>54105</v>
      </c>
      <c r="B22" s="20" t="s">
        <v>30</v>
      </c>
      <c r="C22" s="34">
        <v>50</v>
      </c>
      <c r="D22" s="34"/>
      <c r="E22" s="34"/>
      <c r="F22" s="34">
        <f t="shared" ref="F22:F30" si="3">SUM(C22:E22)</f>
        <v>50</v>
      </c>
      <c r="G22" s="22"/>
    </row>
    <row r="23" spans="1:8" x14ac:dyDescent="0.2">
      <c r="A23" s="17">
        <v>54107</v>
      </c>
      <c r="B23" s="20" t="s">
        <v>87</v>
      </c>
      <c r="C23" s="34">
        <v>200</v>
      </c>
      <c r="D23" s="34"/>
      <c r="E23" s="34"/>
      <c r="F23" s="34">
        <f t="shared" si="3"/>
        <v>200</v>
      </c>
      <c r="G23" s="22"/>
    </row>
    <row r="24" spans="1:8" x14ac:dyDescent="0.2">
      <c r="A24" s="17">
        <v>54114</v>
      </c>
      <c r="B24" s="20" t="s">
        <v>34</v>
      </c>
      <c r="C24" s="34">
        <v>50</v>
      </c>
      <c r="D24" s="34"/>
      <c r="E24" s="34"/>
      <c r="F24" s="34">
        <f t="shared" si="3"/>
        <v>50</v>
      </c>
      <c r="G24" s="22"/>
    </row>
    <row r="25" spans="1:8" x14ac:dyDescent="0.2">
      <c r="A25" s="17">
        <v>54115</v>
      </c>
      <c r="B25" s="20" t="s">
        <v>35</v>
      </c>
      <c r="C25" s="34">
        <v>500</v>
      </c>
      <c r="D25" s="34"/>
      <c r="E25" s="34"/>
      <c r="F25" s="34">
        <f t="shared" si="3"/>
        <v>500</v>
      </c>
      <c r="G25" s="22"/>
    </row>
    <row r="26" spans="1:8" x14ac:dyDescent="0.2">
      <c r="A26" s="17">
        <v>54118</v>
      </c>
      <c r="B26" s="20" t="s">
        <v>75</v>
      </c>
      <c r="C26" s="34">
        <v>200</v>
      </c>
      <c r="D26" s="34"/>
      <c r="E26" s="34"/>
      <c r="F26" s="34">
        <f t="shared" si="3"/>
        <v>200</v>
      </c>
      <c r="G26" s="108"/>
      <c r="H26" s="22"/>
    </row>
    <row r="27" spans="1:8" x14ac:dyDescent="0.2">
      <c r="A27" s="17">
        <v>54199</v>
      </c>
      <c r="B27" s="20" t="s">
        <v>36</v>
      </c>
      <c r="C27" s="34">
        <v>100</v>
      </c>
      <c r="D27" s="34"/>
      <c r="E27" s="34"/>
      <c r="F27" s="34">
        <f t="shared" si="3"/>
        <v>100</v>
      </c>
      <c r="G27" s="107"/>
    </row>
    <row r="28" spans="1:8" x14ac:dyDescent="0.2">
      <c r="A28" s="12">
        <v>543</v>
      </c>
      <c r="B28" s="19" t="s">
        <v>108</v>
      </c>
      <c r="C28" s="33">
        <f>SUM(C29:C30)</f>
        <v>200</v>
      </c>
      <c r="D28" s="33">
        <f>SUM(D29:D30)</f>
        <v>0</v>
      </c>
      <c r="E28" s="33">
        <f>SUM(E29:E30)</f>
        <v>0</v>
      </c>
      <c r="F28" s="33">
        <f>SUM(F29:F30)</f>
        <v>200</v>
      </c>
      <c r="G28" s="21"/>
    </row>
    <row r="29" spans="1:8" x14ac:dyDescent="0.2">
      <c r="A29" s="17">
        <v>54301</v>
      </c>
      <c r="B29" s="20" t="s">
        <v>41</v>
      </c>
      <c r="C29" s="34">
        <v>100</v>
      </c>
      <c r="D29" s="34"/>
      <c r="E29" s="34"/>
      <c r="F29" s="34">
        <f t="shared" si="3"/>
        <v>100</v>
      </c>
      <c r="G29" s="22"/>
    </row>
    <row r="30" spans="1:8" x14ac:dyDescent="0.2">
      <c r="A30" s="17">
        <v>54399</v>
      </c>
      <c r="B30" s="20" t="s">
        <v>47</v>
      </c>
      <c r="C30" s="34">
        <v>100</v>
      </c>
      <c r="D30" s="34"/>
      <c r="E30" s="34"/>
      <c r="F30" s="34">
        <f t="shared" si="3"/>
        <v>100</v>
      </c>
      <c r="G30" s="22"/>
    </row>
    <row r="31" spans="1:8" x14ac:dyDescent="0.2">
      <c r="A31" s="12">
        <v>55</v>
      </c>
      <c r="B31" s="19" t="s">
        <v>52</v>
      </c>
      <c r="C31" s="33">
        <f>SUM(C32)</f>
        <v>55</v>
      </c>
      <c r="D31" s="33">
        <f t="shared" ref="D31:F31" si="4">SUM(D32)</f>
        <v>0</v>
      </c>
      <c r="E31" s="33">
        <f t="shared" si="4"/>
        <v>0</v>
      </c>
      <c r="F31" s="33">
        <f t="shared" si="4"/>
        <v>55</v>
      </c>
      <c r="G31" s="22"/>
    </row>
    <row r="32" spans="1:8" x14ac:dyDescent="0.2">
      <c r="A32" s="12">
        <v>556</v>
      </c>
      <c r="B32" s="19" t="s">
        <v>111</v>
      </c>
      <c r="C32" s="33">
        <f>SUM(C33:C33)</f>
        <v>55</v>
      </c>
      <c r="D32" s="33">
        <f>SUM(D33:D33)</f>
        <v>0</v>
      </c>
      <c r="E32" s="33">
        <f>SUM(E33:E33)</f>
        <v>0</v>
      </c>
      <c r="F32" s="33">
        <f>SUM(F33:F33)</f>
        <v>55</v>
      </c>
      <c r="G32" s="22"/>
    </row>
    <row r="33" spans="1:9" x14ac:dyDescent="0.2">
      <c r="A33" s="17">
        <v>55601</v>
      </c>
      <c r="B33" s="20" t="s">
        <v>53</v>
      </c>
      <c r="C33" s="34">
        <v>55</v>
      </c>
      <c r="D33" s="34"/>
      <c r="E33" s="34"/>
      <c r="F33" s="34">
        <f t="shared" ref="F33" si="5">SUM(C33:E33)</f>
        <v>55</v>
      </c>
      <c r="G33" s="22"/>
    </row>
    <row r="34" spans="1:9" x14ac:dyDescent="0.2">
      <c r="A34" s="12">
        <v>61</v>
      </c>
      <c r="B34" s="19" t="s">
        <v>58</v>
      </c>
      <c r="C34" s="33">
        <f>SUM(C35+C38)</f>
        <v>650</v>
      </c>
      <c r="D34" s="33">
        <f t="shared" ref="D34:F34" si="6">SUM(D35+D38)</f>
        <v>0</v>
      </c>
      <c r="E34" s="33">
        <f t="shared" si="6"/>
        <v>0</v>
      </c>
      <c r="F34" s="33">
        <f t="shared" si="6"/>
        <v>650</v>
      </c>
      <c r="G34" s="22"/>
    </row>
    <row r="35" spans="1:9" x14ac:dyDescent="0.2">
      <c r="A35" s="12">
        <v>611</v>
      </c>
      <c r="B35" s="19" t="s">
        <v>114</v>
      </c>
      <c r="C35" s="33">
        <f>SUM(C36:C37)</f>
        <v>150</v>
      </c>
      <c r="D35" s="33">
        <f>SUM(D36:D37)</f>
        <v>0</v>
      </c>
      <c r="E35" s="33">
        <f>SUM(E36:E37)</f>
        <v>0</v>
      </c>
      <c r="F35" s="33">
        <f>SUM(F36:F37)</f>
        <v>150</v>
      </c>
      <c r="G35" s="22"/>
    </row>
    <row r="36" spans="1:9" x14ac:dyDescent="0.2">
      <c r="A36" s="17">
        <v>61101</v>
      </c>
      <c r="B36" s="20" t="s">
        <v>60</v>
      </c>
      <c r="C36" s="34">
        <v>100</v>
      </c>
      <c r="D36" s="34"/>
      <c r="E36" s="34"/>
      <c r="F36" s="34">
        <f t="shared" ref="F36:F39" si="7">SUM(C36:E36)</f>
        <v>100</v>
      </c>
      <c r="G36" s="22"/>
      <c r="H36" s="22"/>
    </row>
    <row r="37" spans="1:9" x14ac:dyDescent="0.2">
      <c r="A37" s="17">
        <v>61199</v>
      </c>
      <c r="B37" s="20" t="s">
        <v>63</v>
      </c>
      <c r="C37" s="34">
        <v>50</v>
      </c>
      <c r="D37" s="34"/>
      <c r="E37" s="34"/>
      <c r="F37" s="34">
        <f t="shared" si="7"/>
        <v>50</v>
      </c>
      <c r="G37" s="107"/>
    </row>
    <row r="38" spans="1:9" x14ac:dyDescent="0.2">
      <c r="A38" s="12">
        <v>614</v>
      </c>
      <c r="B38" s="19" t="s">
        <v>89</v>
      </c>
      <c r="C38" s="33">
        <f>SUM(C39)</f>
        <v>500</v>
      </c>
      <c r="D38" s="33">
        <f t="shared" ref="D38:F38" si="8">SUM(D39)</f>
        <v>0</v>
      </c>
      <c r="E38" s="33">
        <f t="shared" si="8"/>
        <v>0</v>
      </c>
      <c r="F38" s="33">
        <f t="shared" si="8"/>
        <v>500</v>
      </c>
      <c r="G38" s="107"/>
    </row>
    <row r="39" spans="1:9" x14ac:dyDescent="0.2">
      <c r="A39" s="17">
        <v>61499</v>
      </c>
      <c r="B39" s="20" t="s">
        <v>64</v>
      </c>
      <c r="C39" s="90">
        <v>500</v>
      </c>
      <c r="D39" s="34"/>
      <c r="E39" s="34"/>
      <c r="F39" s="34">
        <f t="shared" si="7"/>
        <v>500</v>
      </c>
      <c r="G39" s="108"/>
    </row>
    <row r="40" spans="1:9" x14ac:dyDescent="0.2">
      <c r="A40" s="17"/>
      <c r="B40" s="19" t="s">
        <v>68</v>
      </c>
      <c r="C40" s="33">
        <f>C12+C20+C31+C34</f>
        <v>7781.05</v>
      </c>
      <c r="D40" s="33">
        <f t="shared" ref="D40:F40" si="9">D12+D20+D31+D34</f>
        <v>2827.5</v>
      </c>
      <c r="E40" s="33">
        <f t="shared" si="9"/>
        <v>0</v>
      </c>
      <c r="F40" s="33">
        <f t="shared" si="9"/>
        <v>10608.55</v>
      </c>
      <c r="G40" s="151"/>
    </row>
    <row r="41" spans="1:9" x14ac:dyDescent="0.2">
      <c r="A41" s="17"/>
      <c r="B41" s="20"/>
      <c r="C41" s="34"/>
      <c r="D41" s="34"/>
      <c r="E41" s="34"/>
      <c r="F41" s="34"/>
      <c r="G41" s="107"/>
    </row>
    <row r="42" spans="1:9" x14ac:dyDescent="0.2">
      <c r="A42" s="12"/>
      <c r="B42" s="19" t="s">
        <v>69</v>
      </c>
      <c r="C42" s="33">
        <f>SUM(C12+C20+C31+C34)</f>
        <v>7781.05</v>
      </c>
      <c r="D42" s="33">
        <f t="shared" ref="D42:F42" si="10">SUM(D12+D20+D31+D34)</f>
        <v>2827.5</v>
      </c>
      <c r="E42" s="33">
        <f t="shared" si="10"/>
        <v>0</v>
      </c>
      <c r="F42" s="33">
        <f t="shared" si="10"/>
        <v>10608.55</v>
      </c>
      <c r="G42" s="111"/>
    </row>
    <row r="43" spans="1:9" x14ac:dyDescent="0.2">
      <c r="A43" s="12"/>
      <c r="B43" s="19" t="s">
        <v>70</v>
      </c>
      <c r="C43" s="33">
        <f>SUM(C13+C16+C18+C21+C28+C32+C35+C38)</f>
        <v>7781.05</v>
      </c>
      <c r="D43" s="33">
        <f t="shared" ref="D43:F43" si="11">SUM(D13+D16+D18+D21+D28+D32+D35+D38)</f>
        <v>2827.5</v>
      </c>
      <c r="E43" s="33">
        <f t="shared" si="11"/>
        <v>0</v>
      </c>
      <c r="F43" s="33">
        <f t="shared" si="11"/>
        <v>10608.55</v>
      </c>
      <c r="G43" s="111"/>
    </row>
    <row r="44" spans="1:9" x14ac:dyDescent="0.2">
      <c r="A44" s="12"/>
      <c r="B44" s="19" t="s">
        <v>71</v>
      </c>
      <c r="C44" s="33">
        <f>SUM(C14+C15+C17+C19+C22+C23+C24+C25+C26+C27+C29+C30+C33+C36+C37+C39)</f>
        <v>7781.05</v>
      </c>
      <c r="D44" s="33">
        <f t="shared" ref="D44:F44" si="12">SUM(D14+D15+D17+D19+D22+D23+D24+D25+D26+D27+D29+D30+D33+D36+D37+D39)</f>
        <v>2827.5</v>
      </c>
      <c r="E44" s="33">
        <f t="shared" si="12"/>
        <v>0</v>
      </c>
      <c r="F44" s="33">
        <f t="shared" si="12"/>
        <v>10608.55</v>
      </c>
      <c r="G44" s="142"/>
      <c r="H44" s="139"/>
      <c r="I44" s="167"/>
    </row>
    <row r="45" spans="1:9" x14ac:dyDescent="0.2">
      <c r="A45" s="24"/>
      <c r="G45" s="22"/>
    </row>
    <row r="46" spans="1:9" x14ac:dyDescent="0.2">
      <c r="G46" s="22"/>
    </row>
    <row r="47" spans="1:9" x14ac:dyDescent="0.2">
      <c r="G47" s="22"/>
    </row>
    <row r="48" spans="1:9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86" ht="15" customHeight="1" x14ac:dyDescent="0.2"/>
    <row r="1093" spans="7:7" x14ac:dyDescent="0.2">
      <c r="G1093" s="25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26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27"/>
    </row>
    <row r="1112" spans="7:7" x14ac:dyDescent="0.2">
      <c r="G1112" s="28"/>
    </row>
    <row r="1113" spans="7:7" x14ac:dyDescent="0.2">
      <c r="G1113" s="27"/>
    </row>
    <row r="1114" spans="7:7" x14ac:dyDescent="0.2">
      <c r="G1114" s="29"/>
    </row>
    <row r="1115" spans="7:7" x14ac:dyDescent="0.2">
      <c r="G1115" s="22"/>
    </row>
    <row r="1116" spans="7:7" x14ac:dyDescent="0.2">
      <c r="G1116" s="21"/>
    </row>
    <row r="1117" spans="7:7" x14ac:dyDescent="0.2">
      <c r="G1117" s="22"/>
    </row>
    <row r="1118" spans="7:7" x14ac:dyDescent="0.2">
      <c r="G1118" s="22"/>
    </row>
    <row r="1119" spans="7:7" x14ac:dyDescent="0.2">
      <c r="G1119" s="22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1125" spans="7:7" x14ac:dyDescent="0.2">
      <c r="G1125" s="21"/>
    </row>
    <row r="2467" spans="8:102" ht="11.1" customHeight="1" x14ac:dyDescent="0.2">
      <c r="H2467" s="25"/>
      <c r="I2467" s="25"/>
      <c r="J2467" s="25"/>
      <c r="K2467" s="25"/>
      <c r="L2467" s="25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5"/>
      <c r="AB2467" s="25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  <c r="AZ2467" s="25"/>
      <c r="BA2467" s="25"/>
      <c r="BB2467" s="25"/>
      <c r="BC2467" s="25"/>
      <c r="BD2467" s="25"/>
      <c r="BE2467" s="25"/>
      <c r="BG2467" s="25"/>
      <c r="BH2467" s="25"/>
      <c r="BI2467" s="25"/>
      <c r="BJ2467" s="25"/>
      <c r="BK2467" s="25"/>
      <c r="BL2467" s="25"/>
      <c r="BN2467" s="25"/>
      <c r="BO2467" s="25"/>
      <c r="BP2467" s="25"/>
      <c r="BQ2467" s="25"/>
      <c r="BR2467" s="25"/>
      <c r="BS2467" s="25"/>
      <c r="BU2467" s="25"/>
      <c r="BV2467" s="25"/>
      <c r="BW2467" s="25"/>
      <c r="BX2467" s="25"/>
      <c r="BY2467" s="25"/>
      <c r="BZ2467" s="25"/>
      <c r="CB2467" s="25"/>
      <c r="CC2467" s="25"/>
      <c r="CD2467" s="25"/>
      <c r="CE2467" s="25"/>
      <c r="CF2467" s="25"/>
      <c r="CG2467" s="25"/>
      <c r="CI2467" s="25"/>
      <c r="CJ2467" s="25"/>
      <c r="CK2467" s="25"/>
      <c r="CL2467" s="25"/>
      <c r="CM2467" s="25"/>
      <c r="CN2467" s="25"/>
      <c r="CP2467" s="25"/>
      <c r="CQ2467" s="25"/>
      <c r="CR2467" s="25"/>
      <c r="CS2467" s="25"/>
      <c r="CT2467" s="25"/>
      <c r="CU2467" s="25"/>
      <c r="CW2467" s="25"/>
      <c r="CX2467" s="25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K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C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S2468" s="1"/>
      <c r="CT2468" s="1"/>
      <c r="CU2468" s="1"/>
      <c r="CW2468" s="1"/>
      <c r="CX2468" s="1"/>
    </row>
    <row r="2469" spans="8:102" ht="11.1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Q2470" s="1"/>
      <c r="AR2470" s="1"/>
      <c r="AS2470" s="1"/>
      <c r="AT2470" s="1"/>
      <c r="AV2470" s="1"/>
      <c r="AX2470" s="1"/>
      <c r="AZ2470" s="1"/>
      <c r="BA2470" s="1"/>
      <c r="BB2470" s="1"/>
      <c r="BC2470" s="1"/>
      <c r="BD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U2470" s="1"/>
      <c r="BV2470" s="1"/>
      <c r="BW2470" s="1"/>
      <c r="BX2470" s="1"/>
      <c r="BY2470" s="1"/>
      <c r="BZ2470" s="1"/>
      <c r="CB2470" s="1"/>
      <c r="CD2470" s="1"/>
      <c r="CE2470" s="1"/>
      <c r="CF2470" s="1"/>
      <c r="CG2470" s="1"/>
      <c r="CI2470" s="1"/>
      <c r="CJ2470" s="1"/>
      <c r="CK2470" s="1"/>
      <c r="CL2470" s="1"/>
      <c r="CM2470" s="1"/>
      <c r="CN2470" s="1"/>
      <c r="CP2470" s="1"/>
      <c r="CQ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N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ht="12.95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N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N2482" s="1"/>
      <c r="O2482" s="1"/>
      <c r="P2482" s="1"/>
      <c r="Q2482" s="1"/>
      <c r="R2482" s="1"/>
      <c r="S2482" s="1"/>
      <c r="T2482" s="1"/>
      <c r="V2482" s="1"/>
      <c r="W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O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J2485" s="1"/>
      <c r="BL2485" s="1"/>
      <c r="BO2485" s="1"/>
      <c r="BP2485" s="1"/>
      <c r="BQ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Z2486" s="1"/>
      <c r="BA2486" s="1"/>
      <c r="BH2486" s="1"/>
      <c r="BO2486" s="1"/>
      <c r="BP2486" s="1"/>
      <c r="CD2486" s="1"/>
      <c r="CE2486" s="1"/>
      <c r="CF2486" s="1"/>
      <c r="CW2486" s="1"/>
      <c r="CX2486" s="1"/>
    </row>
    <row r="2487" spans="8:128" x14ac:dyDescent="0.2">
      <c r="AG2487" s="1"/>
      <c r="AK2487" s="1"/>
      <c r="AM2487" s="1"/>
      <c r="AP2487" s="1"/>
      <c r="AZ2487" s="1"/>
      <c r="BA2487" s="1"/>
      <c r="BO2487" s="1"/>
      <c r="BP2487" s="1"/>
      <c r="CD2487" s="1"/>
      <c r="CE2487" s="1"/>
      <c r="CF2487" s="1"/>
      <c r="CW2487" s="1"/>
    </row>
    <row r="2488" spans="8:128" x14ac:dyDescent="0.2"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  <c r="Z2488" s="29"/>
      <c r="AA2488" s="29"/>
      <c r="AB2488" s="29"/>
      <c r="AC2488" s="29"/>
      <c r="AD2488" s="29"/>
      <c r="AE2488" s="29"/>
      <c r="AF2488" s="29"/>
      <c r="AG2488" s="29"/>
      <c r="AH2488" s="29"/>
      <c r="AI2488" s="29"/>
      <c r="AJ2488" s="29"/>
      <c r="AK2488" s="29"/>
      <c r="AL2488" s="29"/>
      <c r="AM2488" s="29"/>
      <c r="AN2488" s="29"/>
      <c r="AO2488" s="29"/>
      <c r="AP2488" s="29"/>
      <c r="AQ2488" s="29"/>
      <c r="AR2488" s="29"/>
      <c r="AS2488" s="29"/>
      <c r="AT2488" s="29"/>
      <c r="AU2488" s="29"/>
      <c r="AV2488" s="29"/>
      <c r="AW2488" s="29"/>
      <c r="AX2488" s="29"/>
      <c r="AY2488" s="29"/>
      <c r="AZ2488" s="29"/>
      <c r="BA2488" s="29"/>
      <c r="BB2488" s="29"/>
      <c r="BC2488" s="29"/>
      <c r="BD2488" s="29"/>
      <c r="BE2488" s="29"/>
      <c r="BF2488" s="29"/>
      <c r="BG2488" s="29"/>
      <c r="BH2488" s="29"/>
      <c r="BI2488" s="29"/>
      <c r="BJ2488" s="29"/>
      <c r="BK2488" s="29"/>
      <c r="BL2488" s="29"/>
      <c r="BM2488" s="29"/>
      <c r="BN2488" s="29"/>
      <c r="BO2488" s="29"/>
      <c r="BP2488" s="29"/>
      <c r="BQ2488" s="29"/>
      <c r="BR2488" s="29"/>
      <c r="BS2488" s="29"/>
      <c r="BT2488" s="29"/>
      <c r="BU2488" s="29"/>
      <c r="BV2488" s="29"/>
      <c r="BW2488" s="29"/>
      <c r="BX2488" s="29"/>
      <c r="BY2488" s="29"/>
      <c r="BZ2488" s="29"/>
      <c r="CA2488" s="29"/>
      <c r="CB2488" s="29"/>
      <c r="CC2488" s="29"/>
      <c r="CD2488" s="29"/>
      <c r="CE2488" s="29"/>
      <c r="CF2488" s="29"/>
      <c r="CG2488" s="29"/>
      <c r="CH2488" s="29"/>
      <c r="CI2488" s="29"/>
      <c r="CJ2488" s="29"/>
      <c r="CK2488" s="29"/>
      <c r="CL2488" s="29"/>
      <c r="CM2488" s="29"/>
      <c r="CN2488" s="29"/>
      <c r="CO2488" s="29"/>
      <c r="CP2488" s="29"/>
      <c r="CQ2488" s="29"/>
      <c r="CR2488" s="29"/>
      <c r="CS2488" s="29"/>
      <c r="CT2488" s="29"/>
      <c r="CU2488" s="29"/>
      <c r="CV2488" s="29"/>
      <c r="CW2488" s="29"/>
      <c r="CX2488" s="29"/>
      <c r="CY2488" s="29">
        <f t="shared" ref="CY2488:DG2488" si="13">SUM(CY2468:CY2487)</f>
        <v>0</v>
      </c>
      <c r="CZ2488" s="29">
        <f t="shared" si="13"/>
        <v>0</v>
      </c>
      <c r="DA2488" s="29">
        <f t="shared" si="13"/>
        <v>0</v>
      </c>
      <c r="DB2488" s="29">
        <f t="shared" si="13"/>
        <v>0</v>
      </c>
      <c r="DC2488" s="29">
        <f t="shared" si="13"/>
        <v>0</v>
      </c>
      <c r="DD2488" s="29">
        <f t="shared" si="13"/>
        <v>0</v>
      </c>
      <c r="DE2488" s="29">
        <f t="shared" si="13"/>
        <v>0</v>
      </c>
      <c r="DF2488" s="29">
        <f t="shared" si="13"/>
        <v>0</v>
      </c>
      <c r="DG2488" s="29">
        <f t="shared" si="13"/>
        <v>0</v>
      </c>
      <c r="DH2488" s="29"/>
      <c r="DI2488" s="29"/>
      <c r="DJ2488" s="29"/>
      <c r="DK2488" s="29"/>
      <c r="DL2488" s="29"/>
      <c r="DM2488" s="29"/>
      <c r="DN2488" s="29"/>
      <c r="DO2488" s="29"/>
      <c r="DP2488" s="29"/>
      <c r="DQ2488" s="29"/>
      <c r="DR2488" s="29"/>
      <c r="DS2488" s="29"/>
      <c r="DT2488" s="29"/>
      <c r="DU2488" s="29"/>
      <c r="DV2488" s="29"/>
      <c r="DW2488" s="29"/>
      <c r="DX2488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9"/>
  <sheetViews>
    <sheetView showGridLines="0" topLeftCell="A25" zoomScale="140" zoomScaleNormal="140" workbookViewId="0">
      <selection activeCell="B53" sqref="B5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13" x14ac:dyDescent="0.2">
      <c r="A1" s="2"/>
      <c r="B1" s="2"/>
      <c r="C1" s="2"/>
      <c r="D1" s="2"/>
      <c r="E1" s="2"/>
      <c r="F1" s="2"/>
    </row>
    <row r="2" spans="1:13" x14ac:dyDescent="0.2">
      <c r="A2" s="189" t="s">
        <v>73</v>
      </c>
      <c r="B2" s="189"/>
      <c r="C2" s="189"/>
      <c r="D2" s="189"/>
      <c r="E2" s="189"/>
      <c r="F2" s="189"/>
    </row>
    <row r="3" spans="1:13" x14ac:dyDescent="0.2">
      <c r="A3" s="190" t="s">
        <v>4</v>
      </c>
      <c r="B3" s="190"/>
      <c r="C3" s="190"/>
      <c r="D3" s="190"/>
      <c r="E3" s="190"/>
      <c r="F3" s="190"/>
    </row>
    <row r="4" spans="1:13" x14ac:dyDescent="0.2">
      <c r="A4" s="190" t="s">
        <v>79</v>
      </c>
      <c r="B4" s="190"/>
      <c r="C4" s="190"/>
      <c r="D4" s="190"/>
      <c r="E4" s="190"/>
      <c r="F4" s="190"/>
    </row>
    <row r="5" spans="1:13" x14ac:dyDescent="0.2">
      <c r="A5" s="190" t="s">
        <v>84</v>
      </c>
      <c r="B5" s="190"/>
      <c r="C5" s="190"/>
      <c r="D5" s="190"/>
      <c r="E5" s="190"/>
      <c r="F5" s="190"/>
    </row>
    <row r="6" spans="1:13" x14ac:dyDescent="0.2">
      <c r="A6" s="126" t="s">
        <v>85</v>
      </c>
      <c r="B6" s="124"/>
      <c r="C6" s="124"/>
      <c r="D6" s="124"/>
      <c r="E6" s="124"/>
      <c r="F6" s="124"/>
    </row>
    <row r="7" spans="1:13" x14ac:dyDescent="0.2">
      <c r="A7" s="190" t="s">
        <v>72</v>
      </c>
      <c r="B7" s="190"/>
      <c r="C7" s="190"/>
      <c r="D7" s="190"/>
      <c r="E7" s="190"/>
      <c r="F7" s="190"/>
    </row>
    <row r="8" spans="1:13" x14ac:dyDescent="0.2">
      <c r="A8" s="97" t="s">
        <v>135</v>
      </c>
      <c r="B8" s="88"/>
      <c r="C8" s="88"/>
      <c r="D8" s="88"/>
      <c r="E8" s="88"/>
      <c r="F8" s="88"/>
    </row>
    <row r="9" spans="1:13" ht="13.5" thickBot="1" x14ac:dyDescent="0.25">
      <c r="A9" s="3"/>
      <c r="B9" s="3"/>
      <c r="C9" s="3"/>
      <c r="D9" s="96"/>
      <c r="E9" s="3"/>
      <c r="F9" s="3"/>
      <c r="G9" s="22"/>
    </row>
    <row r="10" spans="1:13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5" t="s">
        <v>0</v>
      </c>
      <c r="G10" s="131"/>
      <c r="H10" s="22"/>
      <c r="I10" s="22"/>
      <c r="J10" s="22"/>
      <c r="K10" s="22"/>
      <c r="L10" s="22"/>
      <c r="M10" s="22"/>
    </row>
    <row r="11" spans="1:13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  <c r="H11" s="22"/>
      <c r="I11" s="22"/>
      <c r="J11" s="22"/>
      <c r="K11" s="22"/>
      <c r="L11" s="22"/>
      <c r="M11" s="22"/>
    </row>
    <row r="12" spans="1:13" x14ac:dyDescent="0.2">
      <c r="A12" s="10">
        <v>51</v>
      </c>
      <c r="B12" s="11" t="s">
        <v>16</v>
      </c>
      <c r="C12" s="99">
        <f>SUM(C13+C16+C18)</f>
        <v>4876.3</v>
      </c>
      <c r="D12" s="99">
        <f>SUM(D13+D16+D18)</f>
        <v>2356.25</v>
      </c>
      <c r="E12" s="99">
        <f>SUM(E13+E16+E18)</f>
        <v>0</v>
      </c>
      <c r="F12" s="99">
        <f>SUM(F13+F16+F18)</f>
        <v>7232.55</v>
      </c>
      <c r="H12" s="22"/>
      <c r="I12" s="22"/>
      <c r="J12" s="22"/>
      <c r="K12" s="22"/>
      <c r="L12" s="22"/>
      <c r="M12" s="22"/>
    </row>
    <row r="13" spans="1:13" x14ac:dyDescent="0.2">
      <c r="A13" s="12">
        <v>511</v>
      </c>
      <c r="B13" s="13" t="s">
        <v>106</v>
      </c>
      <c r="C13" s="89">
        <f>SUM(C14:C15)</f>
        <v>4377.55</v>
      </c>
      <c r="D13" s="89">
        <f>SUM(D14:D15)</f>
        <v>2000</v>
      </c>
      <c r="E13" s="89">
        <f>SUM(E14:E15)</f>
        <v>0</v>
      </c>
      <c r="F13" s="89">
        <f>SUM(F14:F15)</f>
        <v>6377.55</v>
      </c>
      <c r="H13" s="22"/>
      <c r="I13" s="22"/>
      <c r="J13" s="22"/>
      <c r="K13" s="22"/>
      <c r="L13" s="22"/>
      <c r="M13" s="22"/>
    </row>
    <row r="14" spans="1:13" x14ac:dyDescent="0.2">
      <c r="A14" s="14">
        <v>51101</v>
      </c>
      <c r="B14" s="15" t="s">
        <v>17</v>
      </c>
      <c r="C14" s="90">
        <v>4000</v>
      </c>
      <c r="D14" s="90">
        <v>2000</v>
      </c>
      <c r="E14" s="90"/>
      <c r="F14" s="90">
        <f>SUM(C14:E14)</f>
        <v>6000</v>
      </c>
      <c r="H14" s="22"/>
      <c r="I14" s="22"/>
      <c r="J14" s="22"/>
      <c r="K14" s="22"/>
      <c r="L14" s="22"/>
      <c r="M14" s="22"/>
    </row>
    <row r="15" spans="1:13" x14ac:dyDescent="0.2">
      <c r="A15" s="14">
        <v>51103</v>
      </c>
      <c r="B15" s="20" t="s">
        <v>18</v>
      </c>
      <c r="C15" s="90">
        <v>377.55</v>
      </c>
      <c r="D15" s="90"/>
      <c r="E15" s="90"/>
      <c r="F15" s="90">
        <f t="shared" ref="F15" si="0">SUM(C15:E15)</f>
        <v>377.55</v>
      </c>
      <c r="H15" s="22"/>
      <c r="I15" s="22"/>
      <c r="J15" s="22"/>
      <c r="K15" s="22"/>
      <c r="L15" s="22"/>
      <c r="M15" s="22"/>
    </row>
    <row r="16" spans="1:13" x14ac:dyDescent="0.2">
      <c r="A16" s="12">
        <v>514</v>
      </c>
      <c r="B16" s="11" t="s">
        <v>21</v>
      </c>
      <c r="C16" s="89">
        <f>SUM(C17)</f>
        <v>262.5</v>
      </c>
      <c r="D16" s="89">
        <f t="shared" ref="D16:F16" si="1">SUM(D17)</f>
        <v>187.5</v>
      </c>
      <c r="E16" s="89">
        <f t="shared" si="1"/>
        <v>0</v>
      </c>
      <c r="F16" s="89">
        <f t="shared" si="1"/>
        <v>450</v>
      </c>
      <c r="H16" s="22"/>
      <c r="I16" s="22"/>
      <c r="J16" s="22"/>
      <c r="K16" s="22"/>
      <c r="L16" s="22"/>
      <c r="M16" s="22"/>
    </row>
    <row r="17" spans="1:13" x14ac:dyDescent="0.2">
      <c r="A17" s="17">
        <v>51401</v>
      </c>
      <c r="B17" s="20" t="s">
        <v>22</v>
      </c>
      <c r="C17" s="90">
        <v>262.5</v>
      </c>
      <c r="D17" s="90">
        <v>187.5</v>
      </c>
      <c r="E17" s="90"/>
      <c r="F17" s="90">
        <f>SUM(C17:E17)</f>
        <v>450</v>
      </c>
      <c r="H17" s="22"/>
      <c r="I17" s="22"/>
      <c r="J17" s="22"/>
      <c r="K17" s="22"/>
      <c r="L17" s="22"/>
      <c r="M17" s="22"/>
    </row>
    <row r="18" spans="1:13" x14ac:dyDescent="0.2">
      <c r="A18" s="12">
        <v>515</v>
      </c>
      <c r="B18" s="19" t="s">
        <v>23</v>
      </c>
      <c r="C18" s="89">
        <f>SUM(C19:C19)</f>
        <v>236.25</v>
      </c>
      <c r="D18" s="89">
        <f>SUM(D19:D19)</f>
        <v>168.75</v>
      </c>
      <c r="E18" s="89">
        <f>SUM(E19:E19)</f>
        <v>0</v>
      </c>
      <c r="F18" s="89">
        <f>SUM(F19:F19)</f>
        <v>405</v>
      </c>
      <c r="H18" s="22"/>
      <c r="I18" s="22"/>
      <c r="J18" s="22"/>
      <c r="K18" s="22"/>
      <c r="L18" s="22"/>
      <c r="M18" s="22"/>
    </row>
    <row r="19" spans="1:13" x14ac:dyDescent="0.2">
      <c r="A19" s="17">
        <v>51501</v>
      </c>
      <c r="B19" s="20" t="s">
        <v>22</v>
      </c>
      <c r="C19" s="90">
        <v>236.25</v>
      </c>
      <c r="D19" s="90">
        <v>168.75</v>
      </c>
      <c r="E19" s="90"/>
      <c r="F19" s="90">
        <f>SUM(C19:E19)</f>
        <v>405</v>
      </c>
      <c r="H19" s="22"/>
      <c r="I19" s="22"/>
      <c r="J19" s="22"/>
      <c r="K19" s="22"/>
      <c r="L19" s="22"/>
      <c r="M19" s="22"/>
    </row>
    <row r="20" spans="1:13" x14ac:dyDescent="0.2">
      <c r="A20" s="12">
        <v>54</v>
      </c>
      <c r="B20" s="19" t="s">
        <v>26</v>
      </c>
      <c r="C20" s="33">
        <f>SUM(C21+C28+C32)</f>
        <v>10020.25</v>
      </c>
      <c r="D20" s="33">
        <f t="shared" ref="D20:F20" si="2">SUM(D21+D28+D32)</f>
        <v>3500</v>
      </c>
      <c r="E20" s="33">
        <f t="shared" si="2"/>
        <v>0</v>
      </c>
      <c r="F20" s="33">
        <f t="shared" si="2"/>
        <v>13520.25</v>
      </c>
      <c r="H20" s="22"/>
      <c r="I20" s="22"/>
      <c r="J20" s="22"/>
      <c r="K20" s="22"/>
      <c r="L20" s="22"/>
      <c r="M20" s="22"/>
    </row>
    <row r="21" spans="1:13" x14ac:dyDescent="0.2">
      <c r="A21" s="12">
        <v>541</v>
      </c>
      <c r="B21" s="19" t="s">
        <v>117</v>
      </c>
      <c r="C21" s="33">
        <f>SUM(C22:C27)</f>
        <v>2520.25</v>
      </c>
      <c r="D21" s="33">
        <f t="shared" ref="D21:F21" si="3">SUM(D22:D27)</f>
        <v>100</v>
      </c>
      <c r="E21" s="33">
        <f t="shared" si="3"/>
        <v>0</v>
      </c>
      <c r="F21" s="33">
        <f t="shared" si="3"/>
        <v>2620.25</v>
      </c>
      <c r="G21" s="110"/>
      <c r="H21" s="22"/>
      <c r="I21" s="22"/>
      <c r="J21" s="22"/>
      <c r="K21" s="22"/>
      <c r="L21" s="22"/>
      <c r="M21" s="22"/>
    </row>
    <row r="22" spans="1:13" x14ac:dyDescent="0.2">
      <c r="A22" s="17">
        <v>54101</v>
      </c>
      <c r="B22" s="20" t="s">
        <v>162</v>
      </c>
      <c r="C22" s="34">
        <v>800</v>
      </c>
      <c r="D22" s="34"/>
      <c r="E22" s="34"/>
      <c r="F22" s="34">
        <f>SUM(C22:E22)</f>
        <v>800</v>
      </c>
      <c r="G22" s="148"/>
      <c r="H22" s="22"/>
      <c r="I22" s="22"/>
      <c r="J22" s="22"/>
      <c r="K22" s="22"/>
      <c r="L22" s="22"/>
      <c r="M22" s="22"/>
    </row>
    <row r="23" spans="1:13" x14ac:dyDescent="0.2">
      <c r="A23" s="17">
        <v>54105</v>
      </c>
      <c r="B23" s="20" t="s">
        <v>30</v>
      </c>
      <c r="C23" s="34">
        <v>200.15</v>
      </c>
      <c r="D23" s="34">
        <v>100</v>
      </c>
      <c r="E23" s="34"/>
      <c r="F23" s="34">
        <f t="shared" ref="F23:F33" si="4">SUM(C23:E23)</f>
        <v>300.14999999999998</v>
      </c>
      <c r="G23" s="22"/>
      <c r="H23" s="22"/>
      <c r="I23" s="22"/>
      <c r="J23" s="22"/>
      <c r="K23" s="22"/>
      <c r="L23" s="22"/>
      <c r="M23" s="22"/>
    </row>
    <row r="24" spans="1:13" x14ac:dyDescent="0.2">
      <c r="A24" s="17">
        <v>54107</v>
      </c>
      <c r="B24" s="20" t="s">
        <v>87</v>
      </c>
      <c r="C24" s="34">
        <v>437.55</v>
      </c>
      <c r="D24" s="34"/>
      <c r="E24" s="34"/>
      <c r="F24" s="34">
        <f t="shared" si="4"/>
        <v>437.55</v>
      </c>
      <c r="G24" s="22"/>
      <c r="H24" s="22"/>
      <c r="I24" s="22"/>
      <c r="J24" s="22"/>
      <c r="K24" s="22"/>
      <c r="L24" s="22"/>
      <c r="M24" s="22"/>
    </row>
    <row r="25" spans="1:13" x14ac:dyDescent="0.2">
      <c r="A25" s="17">
        <v>54114</v>
      </c>
      <c r="B25" s="20" t="s">
        <v>34</v>
      </c>
      <c r="C25" s="34">
        <v>118</v>
      </c>
      <c r="D25" s="34"/>
      <c r="E25" s="34"/>
      <c r="F25" s="34">
        <f t="shared" si="4"/>
        <v>118</v>
      </c>
      <c r="G25" s="107"/>
      <c r="H25" s="22"/>
      <c r="I25" s="22"/>
      <c r="J25" s="22"/>
      <c r="K25" s="22"/>
      <c r="L25" s="22"/>
      <c r="M25" s="22"/>
    </row>
    <row r="26" spans="1:13" x14ac:dyDescent="0.2">
      <c r="A26" s="17">
        <v>54115</v>
      </c>
      <c r="B26" s="20" t="s">
        <v>35</v>
      </c>
      <c r="C26" s="34">
        <v>894.55</v>
      </c>
      <c r="D26" s="34"/>
      <c r="E26" s="34"/>
      <c r="F26" s="34">
        <f t="shared" si="4"/>
        <v>894.55</v>
      </c>
      <c r="G26" s="108"/>
      <c r="H26" s="22"/>
      <c r="I26" s="22"/>
      <c r="J26" s="22"/>
      <c r="K26" s="22"/>
      <c r="L26" s="22"/>
      <c r="M26" s="22"/>
    </row>
    <row r="27" spans="1:13" x14ac:dyDescent="0.2">
      <c r="A27" s="17">
        <v>54119</v>
      </c>
      <c r="B27" s="20" t="s">
        <v>157</v>
      </c>
      <c r="C27" s="34">
        <v>70</v>
      </c>
      <c r="D27" s="34"/>
      <c r="E27" s="34"/>
      <c r="F27" s="34">
        <f t="shared" si="4"/>
        <v>70</v>
      </c>
      <c r="G27" s="108"/>
      <c r="H27" s="22"/>
      <c r="I27" s="22"/>
      <c r="J27" s="22"/>
      <c r="K27" s="22"/>
      <c r="L27" s="22"/>
      <c r="M27" s="22"/>
    </row>
    <row r="28" spans="1:13" x14ac:dyDescent="0.2">
      <c r="A28" s="12">
        <v>543</v>
      </c>
      <c r="B28" s="19" t="s">
        <v>108</v>
      </c>
      <c r="C28" s="33">
        <f>SUM(C29:C31)</f>
        <v>7400</v>
      </c>
      <c r="D28" s="33">
        <f>SUM(D29:D31)</f>
        <v>3400</v>
      </c>
      <c r="E28" s="33">
        <f>SUM(E29:E31)</f>
        <v>0</v>
      </c>
      <c r="F28" s="33">
        <f>SUM(F29:F31)</f>
        <v>10800</v>
      </c>
      <c r="G28" s="21"/>
      <c r="H28" s="22"/>
      <c r="I28" s="22"/>
      <c r="J28" s="22"/>
      <c r="K28" s="22"/>
      <c r="L28" s="22"/>
      <c r="M28" s="22"/>
    </row>
    <row r="29" spans="1:13" x14ac:dyDescent="0.2">
      <c r="A29" s="17">
        <v>54301</v>
      </c>
      <c r="B29" s="20" t="s">
        <v>41</v>
      </c>
      <c r="C29" s="34">
        <v>400</v>
      </c>
      <c r="D29" s="34"/>
      <c r="E29" s="34"/>
      <c r="F29" s="34">
        <f t="shared" si="4"/>
        <v>400</v>
      </c>
      <c r="G29" s="141"/>
      <c r="H29" s="22"/>
      <c r="I29" s="22"/>
      <c r="J29" s="22"/>
      <c r="K29" s="22"/>
      <c r="L29" s="22"/>
      <c r="M29" s="22"/>
    </row>
    <row r="30" spans="1:13" x14ac:dyDescent="0.2">
      <c r="A30" s="17">
        <v>54305</v>
      </c>
      <c r="B30" s="20" t="s">
        <v>43</v>
      </c>
      <c r="C30" s="34">
        <v>2000</v>
      </c>
      <c r="D30" s="34">
        <v>1500</v>
      </c>
      <c r="E30" s="34"/>
      <c r="F30" s="34">
        <f t="shared" si="4"/>
        <v>3500</v>
      </c>
      <c r="G30" s="107"/>
      <c r="H30" s="22"/>
      <c r="I30" s="22"/>
      <c r="J30" s="22"/>
      <c r="K30" s="22"/>
      <c r="L30" s="22"/>
      <c r="M30" s="22"/>
    </row>
    <row r="31" spans="1:13" x14ac:dyDescent="0.2">
      <c r="A31" s="17">
        <v>54313</v>
      </c>
      <c r="B31" s="20" t="s">
        <v>77</v>
      </c>
      <c r="C31" s="90">
        <v>5000</v>
      </c>
      <c r="D31" s="34">
        <v>1900</v>
      </c>
      <c r="E31" s="34"/>
      <c r="F31" s="34">
        <f t="shared" si="4"/>
        <v>6900</v>
      </c>
      <c r="G31" s="108"/>
      <c r="H31" s="22"/>
      <c r="I31" s="22"/>
      <c r="J31" s="22"/>
      <c r="K31" s="22"/>
      <c r="L31" s="22"/>
      <c r="M31" s="22"/>
    </row>
    <row r="32" spans="1:13" x14ac:dyDescent="0.2">
      <c r="A32" s="12">
        <v>544</v>
      </c>
      <c r="B32" s="19" t="s">
        <v>109</v>
      </c>
      <c r="C32" s="33">
        <f>SUM(C33)</f>
        <v>100</v>
      </c>
      <c r="D32" s="33">
        <f t="shared" ref="D32:F32" si="5">SUM(D33)</f>
        <v>0</v>
      </c>
      <c r="E32" s="33">
        <f t="shared" si="5"/>
        <v>0</v>
      </c>
      <c r="F32" s="33">
        <f t="shared" si="5"/>
        <v>100</v>
      </c>
      <c r="G32" s="107"/>
      <c r="H32" s="22"/>
      <c r="I32" s="22"/>
      <c r="J32" s="22"/>
      <c r="K32" s="22"/>
      <c r="L32" s="22"/>
      <c r="M32" s="22"/>
    </row>
    <row r="33" spans="1:13" x14ac:dyDescent="0.2">
      <c r="A33" s="17">
        <v>54401</v>
      </c>
      <c r="B33" s="20" t="s">
        <v>48</v>
      </c>
      <c r="C33" s="34">
        <v>100</v>
      </c>
      <c r="D33" s="34"/>
      <c r="E33" s="34"/>
      <c r="F33" s="34">
        <f t="shared" si="4"/>
        <v>100</v>
      </c>
      <c r="G33" s="108"/>
      <c r="H33" s="22"/>
      <c r="I33" s="22"/>
      <c r="J33" s="22"/>
      <c r="K33" s="22"/>
      <c r="L33" s="22"/>
      <c r="M33" s="22"/>
    </row>
    <row r="34" spans="1:13" x14ac:dyDescent="0.2">
      <c r="A34" s="12">
        <v>55</v>
      </c>
      <c r="B34" s="19" t="s">
        <v>52</v>
      </c>
      <c r="C34" s="33">
        <f>SUM(C35)</f>
        <v>55</v>
      </c>
      <c r="D34" s="33">
        <f t="shared" ref="D34:F34" si="6">SUM(D35)</f>
        <v>0</v>
      </c>
      <c r="E34" s="33">
        <f t="shared" si="6"/>
        <v>0</v>
      </c>
      <c r="F34" s="33">
        <f t="shared" si="6"/>
        <v>55</v>
      </c>
      <c r="G34" s="22"/>
      <c r="H34" s="22"/>
      <c r="I34" s="22"/>
      <c r="J34" s="22"/>
      <c r="K34" s="22"/>
      <c r="L34" s="22"/>
      <c r="M34" s="22"/>
    </row>
    <row r="35" spans="1:13" x14ac:dyDescent="0.2">
      <c r="A35" s="12">
        <v>556</v>
      </c>
      <c r="B35" s="19" t="s">
        <v>111</v>
      </c>
      <c r="C35" s="33">
        <f>SUM(C36:C36)</f>
        <v>55</v>
      </c>
      <c r="D35" s="33">
        <f>SUM(D36:D36)</f>
        <v>0</v>
      </c>
      <c r="E35" s="33">
        <f>SUM(E36:E36)</f>
        <v>0</v>
      </c>
      <c r="F35" s="33">
        <f>SUM(F36:F36)</f>
        <v>55</v>
      </c>
      <c r="G35" s="22"/>
      <c r="H35" s="22"/>
      <c r="I35" s="22"/>
      <c r="J35" s="22"/>
      <c r="K35" s="22"/>
      <c r="L35" s="22"/>
      <c r="M35" s="22"/>
    </row>
    <row r="36" spans="1:13" x14ac:dyDescent="0.2">
      <c r="A36" s="17">
        <v>55601</v>
      </c>
      <c r="B36" s="20" t="s">
        <v>53</v>
      </c>
      <c r="C36" s="34">
        <v>55</v>
      </c>
      <c r="D36" s="34"/>
      <c r="E36" s="34"/>
      <c r="F36" s="34">
        <f t="shared" ref="F36" si="7">SUM(C36:E36)</f>
        <v>55</v>
      </c>
      <c r="G36" s="22"/>
      <c r="H36" s="22"/>
      <c r="I36" s="22"/>
      <c r="J36" s="22"/>
      <c r="K36" s="22"/>
      <c r="L36" s="22"/>
      <c r="M36" s="22"/>
    </row>
    <row r="37" spans="1:13" x14ac:dyDescent="0.2">
      <c r="A37" s="12">
        <v>61</v>
      </c>
      <c r="B37" s="19" t="s">
        <v>58</v>
      </c>
      <c r="C37" s="33">
        <f>SUM(C38)</f>
        <v>1080</v>
      </c>
      <c r="D37" s="33">
        <f t="shared" ref="D37:F37" si="8">SUM(D38)</f>
        <v>0</v>
      </c>
      <c r="E37" s="33">
        <f t="shared" si="8"/>
        <v>0</v>
      </c>
      <c r="F37" s="33">
        <f t="shared" si="8"/>
        <v>1080</v>
      </c>
      <c r="G37" s="22"/>
      <c r="H37" s="22"/>
      <c r="I37" s="22"/>
      <c r="J37" s="22"/>
      <c r="K37" s="22"/>
      <c r="L37" s="22"/>
      <c r="M37" s="22"/>
    </row>
    <row r="38" spans="1:13" x14ac:dyDescent="0.2">
      <c r="A38" s="12">
        <v>611</v>
      </c>
      <c r="B38" s="19" t="s">
        <v>116</v>
      </c>
      <c r="C38" s="33">
        <f>SUM(C39:C40)</f>
        <v>1080</v>
      </c>
      <c r="D38" s="33">
        <f>SUM(D39:D40)</f>
        <v>0</v>
      </c>
      <c r="E38" s="33">
        <f>SUM(E39:E40)</f>
        <v>0</v>
      </c>
      <c r="F38" s="33">
        <f>SUM(F39:F40)</f>
        <v>1080</v>
      </c>
      <c r="G38" s="22"/>
      <c r="H38" s="22"/>
      <c r="I38" s="22"/>
      <c r="J38" s="22"/>
      <c r="K38" s="22"/>
      <c r="L38" s="22"/>
      <c r="M38" s="22"/>
    </row>
    <row r="39" spans="1:13" x14ac:dyDescent="0.2">
      <c r="A39" s="17">
        <v>61101</v>
      </c>
      <c r="B39" s="20" t="s">
        <v>60</v>
      </c>
      <c r="C39" s="34">
        <v>580</v>
      </c>
      <c r="D39" s="34"/>
      <c r="E39" s="34"/>
      <c r="F39" s="34">
        <f t="shared" ref="F39:F40" si="9">SUM(C39:E39)</f>
        <v>580</v>
      </c>
      <c r="G39" s="108"/>
      <c r="H39" s="22"/>
      <c r="I39" s="22"/>
      <c r="J39" s="22"/>
      <c r="K39" s="22"/>
      <c r="L39" s="22"/>
      <c r="M39" s="22"/>
    </row>
    <row r="40" spans="1:13" x14ac:dyDescent="0.2">
      <c r="A40" s="17">
        <v>61104</v>
      </c>
      <c r="B40" s="20" t="s">
        <v>62</v>
      </c>
      <c r="C40" s="34">
        <v>500</v>
      </c>
      <c r="D40" s="34"/>
      <c r="E40" s="34"/>
      <c r="F40" s="34">
        <f t="shared" si="9"/>
        <v>500</v>
      </c>
      <c r="G40" s="108"/>
      <c r="H40" s="22"/>
      <c r="I40" s="22"/>
      <c r="J40" s="22"/>
      <c r="K40" s="22"/>
      <c r="L40" s="22"/>
      <c r="M40" s="22"/>
    </row>
    <row r="41" spans="1:13" x14ac:dyDescent="0.2">
      <c r="A41" s="17"/>
      <c r="B41" s="19" t="s">
        <v>68</v>
      </c>
      <c r="C41" s="33">
        <f>SUM(C12+C20+C34+C37)</f>
        <v>16031.55</v>
      </c>
      <c r="D41" s="33">
        <f t="shared" ref="D41:F41" si="10">SUM(D12+D20+D34+D37)</f>
        <v>5856.25</v>
      </c>
      <c r="E41" s="33">
        <f t="shared" si="10"/>
        <v>0</v>
      </c>
      <c r="F41" s="33">
        <f t="shared" si="10"/>
        <v>21887.8</v>
      </c>
      <c r="G41" s="133"/>
      <c r="H41" s="22"/>
      <c r="I41" s="22"/>
      <c r="J41" s="22"/>
      <c r="K41" s="22"/>
      <c r="L41" s="22"/>
      <c r="M41" s="22"/>
    </row>
    <row r="42" spans="1:13" x14ac:dyDescent="0.2">
      <c r="A42" s="17"/>
      <c r="B42" s="20"/>
      <c r="C42" s="34"/>
      <c r="D42" s="34"/>
      <c r="E42" s="34"/>
      <c r="F42" s="34"/>
      <c r="G42" s="107"/>
      <c r="H42" s="22"/>
      <c r="I42" s="22"/>
      <c r="J42" s="22"/>
      <c r="K42" s="22"/>
      <c r="L42" s="22"/>
      <c r="M42" s="22"/>
    </row>
    <row r="43" spans="1:13" x14ac:dyDescent="0.2">
      <c r="A43" s="12"/>
      <c r="B43" s="19" t="s">
        <v>69</v>
      </c>
      <c r="C43" s="33">
        <f>SUM(C12+C20+C34+C37)</f>
        <v>16031.55</v>
      </c>
      <c r="D43" s="33">
        <f t="shared" ref="D43:F43" si="11">SUM(D12+D20+D34+D37)</f>
        <v>5856.25</v>
      </c>
      <c r="E43" s="33">
        <f t="shared" si="11"/>
        <v>0</v>
      </c>
      <c r="F43" s="33">
        <f t="shared" si="11"/>
        <v>21887.8</v>
      </c>
      <c r="G43" s="36"/>
      <c r="H43" s="22"/>
      <c r="I43" s="22"/>
      <c r="J43" s="22"/>
      <c r="K43" s="22"/>
      <c r="L43" s="22"/>
      <c r="M43" s="22"/>
    </row>
    <row r="44" spans="1:13" x14ac:dyDescent="0.2">
      <c r="A44" s="12"/>
      <c r="B44" s="19" t="s">
        <v>70</v>
      </c>
      <c r="C44" s="33">
        <f>SUM(C13+C16+C18+C21+C28+C32+C35+C38)</f>
        <v>16031.55</v>
      </c>
      <c r="D44" s="33">
        <f t="shared" ref="D44:F44" si="12">SUM(D13+D16+D18+D21+D28+D32+D35+D38)</f>
        <v>5856.25</v>
      </c>
      <c r="E44" s="33">
        <f t="shared" si="12"/>
        <v>0</v>
      </c>
      <c r="F44" s="33">
        <f t="shared" si="12"/>
        <v>21887.8</v>
      </c>
      <c r="G44" s="36"/>
      <c r="H44" s="22"/>
      <c r="I44" s="22"/>
      <c r="J44" s="22"/>
      <c r="K44" s="22"/>
      <c r="L44" s="22"/>
      <c r="M44" s="22"/>
    </row>
    <row r="45" spans="1:13" x14ac:dyDescent="0.2">
      <c r="A45" s="12"/>
      <c r="B45" s="19" t="s">
        <v>71</v>
      </c>
      <c r="C45" s="33">
        <f>SUM(C14+C15+C17+C19+C22+C23+C24+C25+C26+C27+C29+C30+C31+C33+C36+C39+C40)</f>
        <v>16031.55</v>
      </c>
      <c r="D45" s="33">
        <f t="shared" ref="D45:F45" si="13">SUM(D14+D15+D17+D19+D22+D23+D24+D25+D26+D27+D29+D30+D31+D33+D36+D39+D40)</f>
        <v>5856.25</v>
      </c>
      <c r="E45" s="33">
        <f t="shared" si="13"/>
        <v>0</v>
      </c>
      <c r="F45" s="33">
        <f t="shared" si="13"/>
        <v>21887.8</v>
      </c>
      <c r="G45" s="112"/>
      <c r="H45" s="22"/>
      <c r="I45" s="22"/>
      <c r="J45" s="22"/>
      <c r="K45" s="22"/>
      <c r="L45" s="22"/>
      <c r="M45" s="22"/>
    </row>
    <row r="46" spans="1:13" x14ac:dyDescent="0.2">
      <c r="A46" s="24"/>
      <c r="G46" s="22"/>
      <c r="H46" s="22"/>
      <c r="I46" s="22"/>
      <c r="J46" s="22"/>
      <c r="K46" s="22"/>
      <c r="L46" s="22"/>
      <c r="M46" s="22"/>
    </row>
    <row r="47" spans="1:13" x14ac:dyDescent="0.2">
      <c r="G47" s="22"/>
      <c r="H47" s="22"/>
      <c r="I47" s="22"/>
      <c r="J47" s="22"/>
      <c r="K47" s="22"/>
      <c r="L47" s="22"/>
      <c r="M47" s="22"/>
    </row>
    <row r="48" spans="1:13" x14ac:dyDescent="0.2">
      <c r="G48" s="22"/>
      <c r="H48" s="22"/>
      <c r="I48" s="22"/>
      <c r="J48" s="22"/>
      <c r="K48" s="22"/>
      <c r="L48" s="22"/>
      <c r="M48" s="22"/>
    </row>
    <row r="49" spans="7:13" x14ac:dyDescent="0.2">
      <c r="G49" s="22"/>
      <c r="H49" s="22"/>
      <c r="I49" s="22"/>
      <c r="J49" s="22"/>
      <c r="K49" s="22"/>
      <c r="L49" s="22"/>
      <c r="M49" s="22"/>
    </row>
    <row r="50" spans="7:13" x14ac:dyDescent="0.2">
      <c r="G50" s="22"/>
      <c r="H50" s="22"/>
      <c r="I50" s="22"/>
      <c r="J50" s="22"/>
      <c r="K50" s="22"/>
      <c r="L50" s="22"/>
      <c r="M50" s="22"/>
    </row>
    <row r="51" spans="7:13" x14ac:dyDescent="0.2">
      <c r="G51" s="22"/>
      <c r="H51" s="22"/>
      <c r="I51" s="22"/>
      <c r="J51" s="22"/>
      <c r="K51" s="22"/>
      <c r="L51" s="22"/>
      <c r="M51" s="22"/>
    </row>
    <row r="52" spans="7:13" x14ac:dyDescent="0.2">
      <c r="G52" s="22"/>
      <c r="H52" s="22"/>
      <c r="I52" s="22"/>
      <c r="J52" s="22"/>
      <c r="K52" s="22"/>
      <c r="L52" s="22"/>
      <c r="M52" s="22"/>
    </row>
    <row r="53" spans="7:13" x14ac:dyDescent="0.2">
      <c r="G53" s="22"/>
      <c r="H53" s="22"/>
      <c r="I53" s="22"/>
      <c r="J53" s="22"/>
      <c r="K53" s="22"/>
      <c r="L53" s="22"/>
      <c r="M53" s="22"/>
    </row>
    <row r="54" spans="7:13" x14ac:dyDescent="0.2">
      <c r="G54" s="22"/>
      <c r="H54" s="22"/>
      <c r="I54" s="22"/>
      <c r="J54" s="22"/>
      <c r="K54" s="22"/>
      <c r="L54" s="22"/>
      <c r="M54" s="22"/>
    </row>
    <row r="55" spans="7:13" x14ac:dyDescent="0.2">
      <c r="G55" s="22"/>
      <c r="H55" s="22"/>
      <c r="I55" s="22"/>
      <c r="J55" s="22"/>
      <c r="K55" s="22"/>
      <c r="L55" s="22"/>
      <c r="M55" s="22"/>
    </row>
    <row r="56" spans="7:13" x14ac:dyDescent="0.2">
      <c r="G56" s="22"/>
      <c r="H56" s="22"/>
      <c r="I56" s="22"/>
      <c r="J56" s="22"/>
      <c r="K56" s="22"/>
      <c r="L56" s="22"/>
      <c r="M56" s="22"/>
    </row>
    <row r="57" spans="7:13" x14ac:dyDescent="0.2">
      <c r="G57" s="22"/>
      <c r="H57" s="22"/>
      <c r="I57" s="22"/>
      <c r="J57" s="22"/>
      <c r="K57" s="22"/>
      <c r="L57" s="22"/>
      <c r="M57" s="22"/>
    </row>
    <row r="58" spans="7:13" x14ac:dyDescent="0.2">
      <c r="G58" s="22"/>
      <c r="H58" s="22"/>
      <c r="I58" s="22"/>
      <c r="J58" s="22"/>
      <c r="K58" s="22"/>
      <c r="L58" s="22"/>
      <c r="M58" s="22"/>
    </row>
    <row r="59" spans="7:13" x14ac:dyDescent="0.2">
      <c r="G59" s="22"/>
      <c r="H59" s="22"/>
      <c r="I59" s="22"/>
      <c r="J59" s="22"/>
      <c r="K59" s="22"/>
      <c r="L59" s="22"/>
      <c r="M59" s="22"/>
    </row>
    <row r="60" spans="7:13" x14ac:dyDescent="0.2">
      <c r="G60" s="22"/>
      <c r="H60" s="22"/>
      <c r="I60" s="22"/>
      <c r="J60" s="22"/>
      <c r="K60" s="22"/>
      <c r="L60" s="22"/>
      <c r="M60" s="22"/>
    </row>
    <row r="61" spans="7:13" x14ac:dyDescent="0.2">
      <c r="G61" s="22"/>
      <c r="H61" s="22"/>
      <c r="I61" s="22"/>
      <c r="J61" s="22"/>
      <c r="K61" s="22"/>
      <c r="L61" s="22"/>
      <c r="M61" s="22"/>
    </row>
    <row r="62" spans="7:13" x14ac:dyDescent="0.2">
      <c r="G62" s="22"/>
      <c r="H62" s="22"/>
      <c r="I62" s="22"/>
      <c r="J62" s="22"/>
      <c r="K62" s="22"/>
      <c r="L62" s="22"/>
      <c r="M62" s="22"/>
    </row>
    <row r="63" spans="7:13" x14ac:dyDescent="0.2">
      <c r="G63" s="22"/>
      <c r="H63" s="22"/>
      <c r="I63" s="22"/>
      <c r="J63" s="22"/>
      <c r="K63" s="22"/>
      <c r="L63" s="22"/>
      <c r="M63" s="22"/>
    </row>
    <row r="64" spans="7:13" x14ac:dyDescent="0.2">
      <c r="G64" s="22"/>
      <c r="H64" s="22"/>
      <c r="I64" s="22"/>
      <c r="J64" s="22"/>
      <c r="K64" s="22"/>
      <c r="L64" s="22"/>
      <c r="M64" s="22"/>
    </row>
    <row r="65" spans="7:13" x14ac:dyDescent="0.2">
      <c r="G65" s="22"/>
      <c r="H65" s="22"/>
      <c r="I65" s="22"/>
      <c r="J65" s="22"/>
      <c r="K65" s="22"/>
      <c r="L65" s="22"/>
      <c r="M65" s="22"/>
    </row>
    <row r="66" spans="7:13" x14ac:dyDescent="0.2">
      <c r="G66" s="22"/>
      <c r="H66" s="22"/>
      <c r="I66" s="22"/>
      <c r="J66" s="22"/>
      <c r="K66" s="22"/>
      <c r="L66" s="22"/>
      <c r="M66" s="22"/>
    </row>
    <row r="67" spans="7:13" x14ac:dyDescent="0.2">
      <c r="G67" s="22"/>
      <c r="H67" s="22"/>
      <c r="I67" s="22"/>
      <c r="J67" s="22"/>
      <c r="K67" s="22"/>
      <c r="L67" s="22"/>
      <c r="M67" s="22"/>
    </row>
    <row r="68" spans="7:13" x14ac:dyDescent="0.2">
      <c r="G68" s="22"/>
      <c r="H68" s="22"/>
      <c r="I68" s="22"/>
      <c r="J68" s="22"/>
      <c r="K68" s="22"/>
      <c r="L68" s="22"/>
      <c r="M68" s="22"/>
    </row>
    <row r="69" spans="7:13" x14ac:dyDescent="0.2">
      <c r="G69" s="22"/>
      <c r="H69" s="22"/>
      <c r="I69" s="22"/>
      <c r="J69" s="22"/>
      <c r="K69" s="22"/>
      <c r="L69" s="22"/>
      <c r="M69" s="22"/>
    </row>
    <row r="70" spans="7:13" x14ac:dyDescent="0.2">
      <c r="G70" s="22"/>
      <c r="H70" s="22"/>
      <c r="I70" s="22"/>
      <c r="J70" s="22"/>
      <c r="K70" s="22"/>
      <c r="L70" s="22"/>
      <c r="M70" s="22"/>
    </row>
    <row r="71" spans="7:13" x14ac:dyDescent="0.2">
      <c r="G71" s="22"/>
      <c r="H71" s="22"/>
      <c r="I71" s="22"/>
      <c r="J71" s="22"/>
      <c r="K71" s="22"/>
      <c r="L71" s="22"/>
      <c r="M71" s="22"/>
    </row>
    <row r="72" spans="7:13" x14ac:dyDescent="0.2">
      <c r="G72" s="22"/>
      <c r="H72" s="22"/>
      <c r="I72" s="22"/>
      <c r="J72" s="22"/>
      <c r="K72" s="22"/>
      <c r="L72" s="22"/>
      <c r="M72" s="22"/>
    </row>
    <row r="73" spans="7:13" x14ac:dyDescent="0.2">
      <c r="G73" s="22"/>
      <c r="H73" s="22"/>
      <c r="I73" s="22"/>
      <c r="J73" s="22"/>
      <c r="K73" s="22"/>
      <c r="L73" s="22"/>
      <c r="M73" s="22"/>
    </row>
    <row r="74" spans="7:13" x14ac:dyDescent="0.2">
      <c r="G74" s="22"/>
      <c r="H74" s="22"/>
      <c r="I74" s="22"/>
      <c r="J74" s="22"/>
      <c r="K74" s="22"/>
      <c r="L74" s="22"/>
      <c r="M74" s="22"/>
    </row>
    <row r="75" spans="7:13" x14ac:dyDescent="0.2">
      <c r="H75" s="22"/>
      <c r="I75" s="22"/>
      <c r="J75" s="22"/>
      <c r="K75" s="22"/>
      <c r="L75" s="22"/>
      <c r="M75" s="22"/>
    </row>
    <row r="76" spans="7:13" x14ac:dyDescent="0.2">
      <c r="H76" s="22"/>
      <c r="I76" s="22"/>
      <c r="J76" s="22"/>
      <c r="K76" s="22"/>
      <c r="L76" s="22"/>
      <c r="M76" s="22"/>
    </row>
    <row r="77" spans="7:13" x14ac:dyDescent="0.2">
      <c r="H77" s="22"/>
      <c r="I77" s="22"/>
      <c r="J77" s="22"/>
      <c r="K77" s="22"/>
      <c r="L77" s="22"/>
      <c r="M77" s="22"/>
    </row>
    <row r="78" spans="7:13" x14ac:dyDescent="0.2">
      <c r="H78" s="22"/>
      <c r="I78" s="22"/>
      <c r="J78" s="22"/>
      <c r="K78" s="22"/>
      <c r="L78" s="22"/>
      <c r="M78" s="22"/>
    </row>
    <row r="79" spans="7:13" x14ac:dyDescent="0.2">
      <c r="H79" s="22"/>
      <c r="I79" s="22"/>
      <c r="J79" s="22"/>
      <c r="K79" s="22"/>
      <c r="L79" s="22"/>
      <c r="M79" s="22"/>
    </row>
    <row r="80" spans="7:13" x14ac:dyDescent="0.2">
      <c r="H80" s="22"/>
      <c r="I80" s="22"/>
      <c r="J80" s="22"/>
      <c r="K80" s="22"/>
      <c r="L80" s="22"/>
      <c r="M80" s="22"/>
    </row>
    <row r="81" spans="8:13" x14ac:dyDescent="0.2">
      <c r="H81" s="22"/>
      <c r="I81" s="22"/>
      <c r="J81" s="22"/>
      <c r="K81" s="22"/>
      <c r="L81" s="22"/>
      <c r="M81" s="22"/>
    </row>
    <row r="82" spans="8:13" x14ac:dyDescent="0.2">
      <c r="H82" s="22"/>
      <c r="I82" s="22"/>
      <c r="J82" s="22"/>
      <c r="K82" s="22"/>
      <c r="L82" s="22"/>
      <c r="M82" s="22"/>
    </row>
    <row r="83" spans="8:13" x14ac:dyDescent="0.2">
      <c r="H83" s="22"/>
      <c r="I83" s="22"/>
      <c r="J83" s="22"/>
      <c r="K83" s="22"/>
      <c r="L83" s="22"/>
      <c r="M83" s="22"/>
    </row>
    <row r="84" spans="8:13" x14ac:dyDescent="0.2">
      <c r="H84" s="22"/>
      <c r="I84" s="22"/>
      <c r="J84" s="22"/>
      <c r="K84" s="22"/>
      <c r="L84" s="22"/>
      <c r="M84" s="22"/>
    </row>
    <row r="85" spans="8:13" x14ac:dyDescent="0.2">
      <c r="H85" s="22"/>
      <c r="I85" s="22"/>
      <c r="J85" s="22"/>
      <c r="K85" s="22"/>
      <c r="L85" s="22"/>
      <c r="M85" s="22"/>
    </row>
    <row r="86" spans="8:13" x14ac:dyDescent="0.2">
      <c r="H86" s="22"/>
      <c r="I86" s="22"/>
      <c r="J86" s="22"/>
      <c r="K86" s="22"/>
      <c r="L86" s="22"/>
      <c r="M86" s="22"/>
    </row>
    <row r="87" spans="8:13" ht="15" customHeight="1" x14ac:dyDescent="0.2">
      <c r="H87" s="22"/>
      <c r="I87" s="22"/>
      <c r="J87" s="22"/>
      <c r="K87" s="22"/>
      <c r="L87" s="22"/>
      <c r="M87" s="22"/>
    </row>
    <row r="88" spans="8:13" x14ac:dyDescent="0.2">
      <c r="H88" s="22"/>
      <c r="I88" s="22"/>
      <c r="J88" s="22"/>
      <c r="K88" s="22"/>
      <c r="L88" s="22"/>
      <c r="M88" s="22"/>
    </row>
    <row r="89" spans="8:13" x14ac:dyDescent="0.2">
      <c r="H89" s="22"/>
      <c r="I89" s="22"/>
      <c r="J89" s="22"/>
      <c r="K89" s="22"/>
      <c r="L89" s="22"/>
      <c r="M89" s="22"/>
    </row>
    <row r="90" spans="8:13" x14ac:dyDescent="0.2">
      <c r="H90" s="22"/>
      <c r="I90" s="22"/>
      <c r="J90" s="22"/>
      <c r="K90" s="22"/>
      <c r="L90" s="22"/>
      <c r="M90" s="22"/>
    </row>
    <row r="91" spans="8:13" x14ac:dyDescent="0.2">
      <c r="H91" s="22"/>
      <c r="I91" s="22"/>
      <c r="J91" s="22"/>
      <c r="K91" s="22"/>
      <c r="L91" s="22"/>
      <c r="M91" s="22"/>
    </row>
    <row r="92" spans="8:13" x14ac:dyDescent="0.2">
      <c r="H92" s="22"/>
      <c r="I92" s="22"/>
      <c r="J92" s="22"/>
      <c r="K92" s="22"/>
      <c r="L92" s="22"/>
      <c r="M92" s="22"/>
    </row>
    <row r="93" spans="8:13" x14ac:dyDescent="0.2">
      <c r="H93" s="22"/>
      <c r="I93" s="22"/>
      <c r="J93" s="22"/>
      <c r="K93" s="22"/>
      <c r="L93" s="22"/>
      <c r="M93" s="22"/>
    </row>
    <row r="94" spans="8:13" x14ac:dyDescent="0.2">
      <c r="H94" s="22"/>
      <c r="I94" s="22"/>
      <c r="J94" s="22"/>
      <c r="K94" s="22"/>
      <c r="L94" s="22"/>
      <c r="M94" s="22"/>
    </row>
    <row r="95" spans="8:13" x14ac:dyDescent="0.2">
      <c r="H95" s="22"/>
      <c r="I95" s="22"/>
      <c r="J95" s="22"/>
      <c r="K95" s="22"/>
      <c r="L95" s="22"/>
      <c r="M95" s="22"/>
    </row>
    <row r="96" spans="8:13" x14ac:dyDescent="0.2">
      <c r="H96" s="22"/>
      <c r="I96" s="22"/>
      <c r="J96" s="22"/>
      <c r="K96" s="22"/>
      <c r="L96" s="22"/>
      <c r="M96" s="22"/>
    </row>
    <row r="97" spans="8:13" x14ac:dyDescent="0.2">
      <c r="H97" s="22"/>
      <c r="I97" s="22"/>
      <c r="J97" s="22"/>
      <c r="K97" s="22"/>
      <c r="L97" s="22"/>
      <c r="M97" s="22"/>
    </row>
    <row r="98" spans="8:13" x14ac:dyDescent="0.2">
      <c r="H98" s="22"/>
      <c r="I98" s="22"/>
      <c r="J98" s="22"/>
      <c r="K98" s="22"/>
      <c r="L98" s="22"/>
      <c r="M98" s="22"/>
    </row>
    <row r="99" spans="8:13" x14ac:dyDescent="0.2">
      <c r="H99" s="22"/>
      <c r="I99" s="22"/>
      <c r="J99" s="22"/>
      <c r="K99" s="22"/>
      <c r="L99" s="22"/>
      <c r="M99" s="22"/>
    </row>
    <row r="100" spans="8:13" x14ac:dyDescent="0.2">
      <c r="H100" s="22"/>
      <c r="I100" s="22"/>
      <c r="J100" s="22"/>
      <c r="K100" s="22"/>
      <c r="L100" s="22"/>
      <c r="M100" s="22"/>
    </row>
    <row r="101" spans="8:13" x14ac:dyDescent="0.2">
      <c r="H101" s="22"/>
      <c r="I101" s="22"/>
      <c r="J101" s="22"/>
      <c r="K101" s="22"/>
      <c r="L101" s="22"/>
      <c r="M101" s="22"/>
    </row>
    <row r="102" spans="8:13" x14ac:dyDescent="0.2">
      <c r="H102" s="22"/>
      <c r="I102" s="22"/>
      <c r="J102" s="22"/>
      <c r="K102" s="22"/>
      <c r="L102" s="22"/>
      <c r="M102" s="22"/>
    </row>
    <row r="103" spans="8:13" x14ac:dyDescent="0.2">
      <c r="H103" s="22"/>
      <c r="I103" s="22"/>
      <c r="J103" s="22"/>
      <c r="K103" s="22"/>
      <c r="L103" s="22"/>
      <c r="M103" s="22"/>
    </row>
    <row r="104" spans="8:13" x14ac:dyDescent="0.2">
      <c r="H104" s="22"/>
      <c r="I104" s="22"/>
      <c r="J104" s="22"/>
      <c r="K104" s="22"/>
      <c r="L104" s="22"/>
      <c r="M104" s="22"/>
    </row>
    <row r="105" spans="8:13" x14ac:dyDescent="0.2">
      <c r="H105" s="22"/>
      <c r="I105" s="22"/>
      <c r="J105" s="22"/>
      <c r="K105" s="22"/>
      <c r="L105" s="22"/>
      <c r="M105" s="22"/>
    </row>
    <row r="106" spans="8:13" x14ac:dyDescent="0.2">
      <c r="H106" s="22"/>
      <c r="I106" s="22"/>
      <c r="J106" s="22"/>
      <c r="K106" s="22"/>
      <c r="L106" s="22"/>
      <c r="M106" s="22"/>
    </row>
    <row r="107" spans="8:13" x14ac:dyDescent="0.2">
      <c r="H107" s="22"/>
      <c r="I107" s="22"/>
      <c r="J107" s="22"/>
      <c r="K107" s="22"/>
      <c r="L107" s="22"/>
      <c r="M107" s="22"/>
    </row>
    <row r="108" spans="8:13" x14ac:dyDescent="0.2">
      <c r="H108" s="22"/>
      <c r="I108" s="22"/>
      <c r="J108" s="22"/>
      <c r="K108" s="22"/>
      <c r="L108" s="22"/>
      <c r="M108" s="22"/>
    </row>
    <row r="109" spans="8:13" x14ac:dyDescent="0.2">
      <c r="H109" s="22"/>
      <c r="I109" s="22"/>
      <c r="J109" s="22"/>
      <c r="K109" s="22"/>
      <c r="L109" s="22"/>
      <c r="M109" s="22"/>
    </row>
    <row r="110" spans="8:13" x14ac:dyDescent="0.2">
      <c r="H110" s="22"/>
      <c r="I110" s="22"/>
      <c r="J110" s="22"/>
      <c r="K110" s="22"/>
      <c r="L110" s="22"/>
      <c r="M110" s="22"/>
    </row>
    <row r="111" spans="8:13" x14ac:dyDescent="0.2">
      <c r="H111" s="22"/>
      <c r="I111" s="22"/>
      <c r="J111" s="22"/>
      <c r="K111" s="22"/>
      <c r="L111" s="22"/>
      <c r="M111" s="22"/>
    </row>
    <row r="112" spans="8:13" x14ac:dyDescent="0.2">
      <c r="H112" s="22"/>
      <c r="I112" s="22"/>
      <c r="J112" s="22"/>
      <c r="K112" s="22"/>
      <c r="L112" s="22"/>
      <c r="M112" s="22"/>
    </row>
    <row r="113" spans="8:13" x14ac:dyDescent="0.2">
      <c r="H113" s="22"/>
      <c r="I113" s="22"/>
      <c r="J113" s="22"/>
      <c r="K113" s="22"/>
      <c r="L113" s="22"/>
      <c r="M113" s="22"/>
    </row>
    <row r="1094" spans="7:7" x14ac:dyDescent="0.2">
      <c r="G1094" s="25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26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27"/>
    </row>
    <row r="1113" spans="7:7" x14ac:dyDescent="0.2">
      <c r="G1113" s="28"/>
    </row>
    <row r="1114" spans="7:7" x14ac:dyDescent="0.2">
      <c r="G1114" s="27"/>
    </row>
    <row r="1115" spans="7:7" x14ac:dyDescent="0.2">
      <c r="G1115" s="29"/>
    </row>
    <row r="1116" spans="7:7" x14ac:dyDescent="0.2">
      <c r="G1116" s="22"/>
    </row>
    <row r="1117" spans="7:7" x14ac:dyDescent="0.2">
      <c r="G1117" s="21"/>
    </row>
    <row r="1118" spans="7:7" x14ac:dyDescent="0.2">
      <c r="G1118" s="22"/>
    </row>
    <row r="1119" spans="7:7" x14ac:dyDescent="0.2">
      <c r="G1119" s="22"/>
    </row>
    <row r="1120" spans="7:7" x14ac:dyDescent="0.2">
      <c r="G1120" s="22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1125" spans="7:7" x14ac:dyDescent="0.2">
      <c r="G1125" s="21"/>
    </row>
    <row r="1126" spans="7:7" x14ac:dyDescent="0.2">
      <c r="G1126" s="21"/>
    </row>
    <row r="2468" spans="8:102" ht="11.1" customHeight="1" x14ac:dyDescent="0.2">
      <c r="H2468" s="25"/>
      <c r="I2468" s="25"/>
      <c r="J2468" s="25"/>
      <c r="K2468" s="25"/>
      <c r="L2468" s="25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5"/>
      <c r="AB2468" s="25"/>
      <c r="AC2468" s="25"/>
      <c r="AD2468" s="25"/>
      <c r="AE2468" s="25"/>
      <c r="AF2468" s="25"/>
      <c r="AG2468" s="25"/>
      <c r="AH2468" s="25"/>
      <c r="AI2468" s="25"/>
      <c r="AJ2468" s="25"/>
      <c r="AK2468" s="25"/>
      <c r="AL2468" s="25"/>
      <c r="AM2468" s="25"/>
      <c r="AN2468" s="25"/>
      <c r="AO2468" s="25"/>
      <c r="AP2468" s="25"/>
      <c r="AQ2468" s="25"/>
      <c r="AR2468" s="25"/>
      <c r="AS2468" s="25"/>
      <c r="AT2468" s="25"/>
      <c r="AU2468" s="25"/>
      <c r="AV2468" s="25"/>
      <c r="AW2468" s="25"/>
      <c r="AX2468" s="25"/>
      <c r="AZ2468" s="25"/>
      <c r="BA2468" s="25"/>
      <c r="BB2468" s="25"/>
      <c r="BC2468" s="25"/>
      <c r="BD2468" s="25"/>
      <c r="BE2468" s="25"/>
      <c r="BG2468" s="25"/>
      <c r="BH2468" s="25"/>
      <c r="BI2468" s="25"/>
      <c r="BJ2468" s="25"/>
      <c r="BK2468" s="25"/>
      <c r="BL2468" s="25"/>
      <c r="BN2468" s="25"/>
      <c r="BO2468" s="25"/>
      <c r="BP2468" s="25"/>
      <c r="BQ2468" s="25"/>
      <c r="BR2468" s="25"/>
      <c r="BS2468" s="25"/>
      <c r="BU2468" s="25"/>
      <c r="BV2468" s="25"/>
      <c r="BW2468" s="25"/>
      <c r="BX2468" s="25"/>
      <c r="BY2468" s="25"/>
      <c r="BZ2468" s="25"/>
      <c r="CB2468" s="25"/>
      <c r="CC2468" s="25"/>
      <c r="CD2468" s="25"/>
      <c r="CE2468" s="25"/>
      <c r="CF2468" s="25"/>
      <c r="CG2468" s="25"/>
      <c r="CI2468" s="25"/>
      <c r="CJ2468" s="25"/>
      <c r="CK2468" s="25"/>
      <c r="CL2468" s="25"/>
      <c r="CM2468" s="25"/>
      <c r="CN2468" s="25"/>
      <c r="CP2468" s="25"/>
      <c r="CQ2468" s="25"/>
      <c r="CR2468" s="25"/>
      <c r="CS2468" s="25"/>
      <c r="CT2468" s="25"/>
      <c r="CU2468" s="25"/>
      <c r="CW2468" s="25"/>
      <c r="CX2468" s="25"/>
    </row>
    <row r="2469" spans="8:102" ht="11.1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K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C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S2469" s="1"/>
      <c r="CT2469" s="1"/>
      <c r="CU2469" s="1"/>
      <c r="CW2469" s="1"/>
      <c r="CX2469" s="1"/>
    </row>
    <row r="2470" spans="8:102" ht="11.1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Q2470" s="1"/>
      <c r="AR2470" s="1"/>
      <c r="AS2470" s="1"/>
      <c r="AT2470" s="1"/>
      <c r="AV2470" s="1"/>
      <c r="AX2470" s="1"/>
      <c r="AZ2470" s="1"/>
      <c r="BA2470" s="1"/>
      <c r="BB2470" s="1"/>
      <c r="BC2470" s="1"/>
      <c r="BD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U2470" s="1"/>
      <c r="BV2470" s="1"/>
      <c r="BW2470" s="1"/>
      <c r="BX2470" s="1"/>
      <c r="BY2470" s="1"/>
      <c r="BZ2470" s="1"/>
      <c r="CB2470" s="1"/>
      <c r="CD2470" s="1"/>
      <c r="CE2470" s="1"/>
      <c r="CF2470" s="1"/>
      <c r="CG2470" s="1"/>
      <c r="CI2470" s="1"/>
      <c r="CJ2470" s="1"/>
      <c r="CK2470" s="1"/>
      <c r="CL2470" s="1"/>
      <c r="CM2470" s="1"/>
      <c r="CN2470" s="1"/>
      <c r="CP2470" s="1"/>
      <c r="CQ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Q2471" s="1"/>
      <c r="AR2471" s="1"/>
      <c r="AS2471" s="1"/>
      <c r="AT2471" s="1"/>
      <c r="AV2471" s="1"/>
      <c r="AX2471" s="1"/>
      <c r="AZ2471" s="1"/>
      <c r="BA2471" s="1"/>
      <c r="BB2471" s="1"/>
      <c r="BC2471" s="1"/>
      <c r="BD2471" s="1"/>
      <c r="BE2471" s="1"/>
      <c r="BG2471" s="1"/>
      <c r="BH2471" s="1"/>
      <c r="BI2471" s="1"/>
      <c r="BJ2471" s="1"/>
      <c r="BL2471" s="1"/>
      <c r="BN2471" s="1"/>
      <c r="BO2471" s="1"/>
      <c r="BP2471" s="1"/>
      <c r="BQ2471" s="1"/>
      <c r="BR2471" s="1"/>
      <c r="BS2471" s="1"/>
      <c r="BU2471" s="1"/>
      <c r="BV2471" s="1"/>
      <c r="BW2471" s="1"/>
      <c r="BX2471" s="1"/>
      <c r="BY2471" s="1"/>
      <c r="BZ2471" s="1"/>
      <c r="CB2471" s="1"/>
      <c r="CD2471" s="1"/>
      <c r="CE2471" s="1"/>
      <c r="CF2471" s="1"/>
      <c r="CG2471" s="1"/>
      <c r="CI2471" s="1"/>
      <c r="CJ2471" s="1"/>
      <c r="CK2471" s="1"/>
      <c r="CL2471" s="1"/>
      <c r="CM2471" s="1"/>
      <c r="CN2471" s="1"/>
      <c r="CP2471" s="1"/>
      <c r="CQ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N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ht="12.95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N2473" s="1"/>
      <c r="CR2473" s="1"/>
      <c r="CW2473" s="1"/>
      <c r="CX2473" s="1"/>
    </row>
    <row r="2474" spans="8:102" ht="12.95" customHeight="1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N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N2482" s="1"/>
      <c r="O2482" s="1"/>
      <c r="P2482" s="1"/>
      <c r="Q2482" s="1"/>
      <c r="R2482" s="1"/>
      <c r="S2482" s="1"/>
      <c r="T2482" s="1"/>
      <c r="V2482" s="1"/>
      <c r="W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N2483" s="1"/>
      <c r="O2483" s="1"/>
      <c r="P2483" s="1"/>
      <c r="Q2483" s="1"/>
      <c r="R2483" s="1"/>
      <c r="S2483" s="1"/>
      <c r="T2483" s="1"/>
      <c r="V2483" s="1"/>
      <c r="W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O2484" s="1"/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J2486" s="1"/>
      <c r="BL2486" s="1"/>
      <c r="BO2486" s="1"/>
      <c r="BP2486" s="1"/>
      <c r="BQ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S2487" s="1"/>
      <c r="T2487" s="1"/>
      <c r="V2487" s="1"/>
      <c r="Y2487" s="1"/>
      <c r="AG2487" s="1"/>
      <c r="AJ2487" s="1"/>
      <c r="AK2487" s="1"/>
      <c r="AM2487" s="1"/>
      <c r="AO2487" s="1"/>
      <c r="AP2487" s="1"/>
      <c r="AZ2487" s="1"/>
      <c r="BA2487" s="1"/>
      <c r="BH2487" s="1"/>
      <c r="BO2487" s="1"/>
      <c r="BP2487" s="1"/>
      <c r="CD2487" s="1"/>
      <c r="CE2487" s="1"/>
      <c r="CF2487" s="1"/>
      <c r="CW2487" s="1"/>
      <c r="CX2487" s="1"/>
    </row>
    <row r="2488" spans="8:128" x14ac:dyDescent="0.2">
      <c r="AG2488" s="1"/>
      <c r="AK2488" s="1"/>
      <c r="AM2488" s="1"/>
      <c r="AP2488" s="1"/>
      <c r="AZ2488" s="1"/>
      <c r="BA2488" s="1"/>
      <c r="BO2488" s="1"/>
      <c r="BP2488" s="1"/>
      <c r="CD2488" s="1"/>
      <c r="CE2488" s="1"/>
      <c r="CF2488" s="1"/>
      <c r="CW2488" s="1"/>
    </row>
    <row r="2489" spans="8:128" x14ac:dyDescent="0.2"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  <c r="W2489" s="29"/>
      <c r="X2489" s="29"/>
      <c r="Y2489" s="29"/>
      <c r="Z2489" s="29"/>
      <c r="AA2489" s="29"/>
      <c r="AB2489" s="29"/>
      <c r="AC2489" s="29"/>
      <c r="AD2489" s="29"/>
      <c r="AE2489" s="29"/>
      <c r="AF2489" s="29"/>
      <c r="AG2489" s="29"/>
      <c r="AH2489" s="29"/>
      <c r="AI2489" s="29"/>
      <c r="AJ2489" s="29"/>
      <c r="AK2489" s="29"/>
      <c r="AL2489" s="29"/>
      <c r="AM2489" s="29"/>
      <c r="AN2489" s="29"/>
      <c r="AO2489" s="29"/>
      <c r="AP2489" s="29"/>
      <c r="AQ2489" s="29"/>
      <c r="AR2489" s="29"/>
      <c r="AS2489" s="29"/>
      <c r="AT2489" s="29"/>
      <c r="AU2489" s="29"/>
      <c r="AV2489" s="29"/>
      <c r="AW2489" s="29"/>
      <c r="AX2489" s="29"/>
      <c r="AY2489" s="29"/>
      <c r="AZ2489" s="29"/>
      <c r="BA2489" s="29"/>
      <c r="BB2489" s="29"/>
      <c r="BC2489" s="29"/>
      <c r="BD2489" s="29"/>
      <c r="BE2489" s="29"/>
      <c r="BF2489" s="29"/>
      <c r="BG2489" s="29"/>
      <c r="BH2489" s="29"/>
      <c r="BI2489" s="29"/>
      <c r="BJ2489" s="29"/>
      <c r="BK2489" s="29"/>
      <c r="BL2489" s="29"/>
      <c r="BM2489" s="29"/>
      <c r="BN2489" s="29"/>
      <c r="BO2489" s="29"/>
      <c r="BP2489" s="29"/>
      <c r="BQ2489" s="29"/>
      <c r="BR2489" s="29"/>
      <c r="BS2489" s="29"/>
      <c r="BT2489" s="29"/>
      <c r="BU2489" s="29"/>
      <c r="BV2489" s="29"/>
      <c r="BW2489" s="29"/>
      <c r="BX2489" s="29"/>
      <c r="BY2489" s="29"/>
      <c r="BZ2489" s="29"/>
      <c r="CA2489" s="29"/>
      <c r="CB2489" s="29"/>
      <c r="CC2489" s="29"/>
      <c r="CD2489" s="29"/>
      <c r="CE2489" s="29"/>
      <c r="CF2489" s="29"/>
      <c r="CG2489" s="29"/>
      <c r="CH2489" s="29"/>
      <c r="CI2489" s="29"/>
      <c r="CJ2489" s="29"/>
      <c r="CK2489" s="29"/>
      <c r="CL2489" s="29"/>
      <c r="CM2489" s="29"/>
      <c r="CN2489" s="29"/>
      <c r="CO2489" s="29"/>
      <c r="CP2489" s="29"/>
      <c r="CQ2489" s="29"/>
      <c r="CR2489" s="29"/>
      <c r="CS2489" s="29"/>
      <c r="CT2489" s="29"/>
      <c r="CU2489" s="29"/>
      <c r="CV2489" s="29"/>
      <c r="CW2489" s="29"/>
      <c r="CX2489" s="29"/>
      <c r="CY2489" s="29">
        <f t="shared" ref="CY2489:DG2489" si="14">SUM(CY2469:CY2488)</f>
        <v>0</v>
      </c>
      <c r="CZ2489" s="29">
        <f t="shared" si="14"/>
        <v>0</v>
      </c>
      <c r="DA2489" s="29">
        <f t="shared" si="14"/>
        <v>0</v>
      </c>
      <c r="DB2489" s="29">
        <f t="shared" si="14"/>
        <v>0</v>
      </c>
      <c r="DC2489" s="29">
        <f t="shared" si="14"/>
        <v>0</v>
      </c>
      <c r="DD2489" s="29">
        <f t="shared" si="14"/>
        <v>0</v>
      </c>
      <c r="DE2489" s="29">
        <f t="shared" si="14"/>
        <v>0</v>
      </c>
      <c r="DF2489" s="29">
        <f t="shared" si="14"/>
        <v>0</v>
      </c>
      <c r="DG2489" s="29">
        <f t="shared" si="14"/>
        <v>0</v>
      </c>
      <c r="DH2489" s="29"/>
      <c r="DI2489" s="29"/>
      <c r="DJ2489" s="29"/>
      <c r="DK2489" s="29"/>
      <c r="DL2489" s="29"/>
      <c r="DM2489" s="29"/>
      <c r="DN2489" s="29"/>
      <c r="DO2489" s="29"/>
      <c r="DP2489" s="29"/>
      <c r="DQ2489" s="29"/>
      <c r="DR2489" s="29"/>
      <c r="DS2489" s="29"/>
      <c r="DT2489" s="29"/>
      <c r="DU2489" s="29"/>
      <c r="DV2489" s="29"/>
      <c r="DW2489" s="29"/>
      <c r="DX2489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88"/>
  <sheetViews>
    <sheetView showGridLines="0" topLeftCell="A19" zoomScale="130" zoomScaleNormal="130" workbookViewId="0">
      <selection activeCell="E19" sqref="E1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84</v>
      </c>
      <c r="B5" s="190"/>
      <c r="C5" s="190"/>
      <c r="D5" s="190"/>
      <c r="E5" s="190"/>
      <c r="F5" s="190"/>
    </row>
    <row r="6" spans="1:7" x14ac:dyDescent="0.2">
      <c r="A6" s="126" t="s">
        <v>91</v>
      </c>
      <c r="B6" s="124"/>
      <c r="C6" s="124"/>
      <c r="D6" s="124"/>
      <c r="E6" s="124"/>
      <c r="F6" s="124"/>
    </row>
    <row r="7" spans="1:7" x14ac:dyDescent="0.2">
      <c r="A7" s="190" t="s">
        <v>72</v>
      </c>
      <c r="B7" s="190"/>
      <c r="C7" s="190"/>
      <c r="D7" s="190"/>
      <c r="E7" s="190"/>
      <c r="F7" s="190"/>
    </row>
    <row r="8" spans="1:7" x14ac:dyDescent="0.2">
      <c r="A8" s="97" t="s">
        <v>136</v>
      </c>
      <c r="B8" s="88"/>
      <c r="C8" s="88"/>
      <c r="D8" s="88"/>
      <c r="E8" s="88"/>
      <c r="F8" s="88"/>
    </row>
    <row r="9" spans="1:7" ht="13.5" thickBot="1" x14ac:dyDescent="0.25">
      <c r="A9" s="3"/>
      <c r="B9" s="3"/>
      <c r="C9" s="3"/>
      <c r="D9" s="96"/>
      <c r="E9" s="3"/>
      <c r="F9" s="3"/>
    </row>
    <row r="10" spans="1:7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5" t="s">
        <v>0</v>
      </c>
      <c r="G10" s="131"/>
    </row>
    <row r="11" spans="1:7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  <c r="G11" s="144"/>
    </row>
    <row r="12" spans="1:7" x14ac:dyDescent="0.2">
      <c r="A12" s="10">
        <v>51</v>
      </c>
      <c r="B12" s="11" t="s">
        <v>16</v>
      </c>
      <c r="C12" s="99">
        <f>SUM(C13+C17+C19)</f>
        <v>79250.530000000013</v>
      </c>
      <c r="D12" s="99">
        <f t="shared" ref="D12:F12" si="0">SUM(D13+D17+D19)</f>
        <v>36315.700000000004</v>
      </c>
      <c r="E12" s="99">
        <f t="shared" si="0"/>
        <v>0</v>
      </c>
      <c r="F12" s="99">
        <f t="shared" si="0"/>
        <v>115566.23</v>
      </c>
      <c r="G12" s="22"/>
    </row>
    <row r="13" spans="1:7" x14ac:dyDescent="0.2">
      <c r="A13" s="12">
        <v>511</v>
      </c>
      <c r="B13" s="13" t="s">
        <v>106</v>
      </c>
      <c r="C13" s="89">
        <f>SUM(C14:C16)</f>
        <v>71612.55</v>
      </c>
      <c r="D13" s="89">
        <f>SUM(D14:D16)</f>
        <v>30860</v>
      </c>
      <c r="E13" s="89">
        <f>SUM(E14:E16)</f>
        <v>0</v>
      </c>
      <c r="F13" s="89">
        <f>SUM(F14:F16)</f>
        <v>102472.55</v>
      </c>
      <c r="G13" s="22"/>
    </row>
    <row r="14" spans="1:7" x14ac:dyDescent="0.2">
      <c r="A14" s="14">
        <v>51101</v>
      </c>
      <c r="B14" s="15" t="s">
        <v>17</v>
      </c>
      <c r="C14" s="90">
        <v>61720</v>
      </c>
      <c r="D14" s="90">
        <v>30860</v>
      </c>
      <c r="E14" s="90"/>
      <c r="F14" s="90">
        <f>SUM(C14:E14)</f>
        <v>92580</v>
      </c>
    </row>
    <row r="15" spans="1:7" x14ac:dyDescent="0.2">
      <c r="A15" s="14">
        <v>51103</v>
      </c>
      <c r="B15" s="20" t="s">
        <v>18</v>
      </c>
      <c r="C15" s="90">
        <v>7592.55</v>
      </c>
      <c r="D15" s="90"/>
      <c r="E15" s="90"/>
      <c r="F15" s="90">
        <f t="shared" ref="F15:F16" si="1">SUM(C15:E15)</f>
        <v>7592.55</v>
      </c>
    </row>
    <row r="16" spans="1:7" x14ac:dyDescent="0.2">
      <c r="A16" s="17">
        <v>51107</v>
      </c>
      <c r="B16" s="18" t="s">
        <v>20</v>
      </c>
      <c r="C16" s="90">
        <v>2300</v>
      </c>
      <c r="D16" s="90"/>
      <c r="E16" s="90"/>
      <c r="F16" s="90">
        <f t="shared" si="1"/>
        <v>2300</v>
      </c>
    </row>
    <row r="17" spans="1:7" x14ac:dyDescent="0.2">
      <c r="A17" s="12">
        <v>514</v>
      </c>
      <c r="B17" s="11" t="s">
        <v>21</v>
      </c>
      <c r="C17" s="89">
        <f>SUM(C18)</f>
        <v>4050.41</v>
      </c>
      <c r="D17" s="89">
        <f t="shared" ref="D17:F17" si="2">SUM(D18)</f>
        <v>2893.15</v>
      </c>
      <c r="E17" s="89">
        <f t="shared" si="2"/>
        <v>0</v>
      </c>
      <c r="F17" s="89">
        <f t="shared" si="2"/>
        <v>6943.5599999999995</v>
      </c>
    </row>
    <row r="18" spans="1:7" x14ac:dyDescent="0.2">
      <c r="A18" s="17">
        <v>51401</v>
      </c>
      <c r="B18" s="20" t="s">
        <v>22</v>
      </c>
      <c r="C18" s="90">
        <v>4050.41</v>
      </c>
      <c r="D18" s="90">
        <v>2893.15</v>
      </c>
      <c r="E18" s="90"/>
      <c r="F18" s="90">
        <f>SUM(C18:E18)</f>
        <v>6943.5599999999995</v>
      </c>
    </row>
    <row r="19" spans="1:7" x14ac:dyDescent="0.2">
      <c r="A19" s="12">
        <v>515</v>
      </c>
      <c r="B19" s="19" t="s">
        <v>23</v>
      </c>
      <c r="C19" s="89">
        <f>SUM(C20:C20)</f>
        <v>3587.57</v>
      </c>
      <c r="D19" s="89">
        <f>SUM(D20:D20)</f>
        <v>2562.5500000000002</v>
      </c>
      <c r="E19" s="89">
        <f>SUM(E20:E20)</f>
        <v>0</v>
      </c>
      <c r="F19" s="89">
        <f>SUM(F20:F20)</f>
        <v>6150.1200000000008</v>
      </c>
    </row>
    <row r="20" spans="1:7" x14ac:dyDescent="0.2">
      <c r="A20" s="17">
        <v>51501</v>
      </c>
      <c r="B20" s="20" t="s">
        <v>22</v>
      </c>
      <c r="C20" s="90">
        <v>3587.57</v>
      </c>
      <c r="D20" s="90">
        <v>2562.5500000000002</v>
      </c>
      <c r="E20" s="90"/>
      <c r="F20" s="90">
        <f>SUM(C20:E20)</f>
        <v>6150.1200000000008</v>
      </c>
    </row>
    <row r="21" spans="1:7" x14ac:dyDescent="0.2">
      <c r="A21" s="12">
        <v>54</v>
      </c>
      <c r="B21" s="19" t="s">
        <v>26</v>
      </c>
      <c r="C21" s="33">
        <f>SUM(C22+C29+C31)</f>
        <v>5631</v>
      </c>
      <c r="D21" s="33">
        <f>SUM(D22+D29+D31)</f>
        <v>2660</v>
      </c>
      <c r="E21" s="33">
        <f>SUM(E22+E29+E31)</f>
        <v>0</v>
      </c>
      <c r="F21" s="33">
        <f>SUM(F22+F29+F31)</f>
        <v>8291</v>
      </c>
    </row>
    <row r="22" spans="1:7" x14ac:dyDescent="0.2">
      <c r="A22" s="12">
        <v>541</v>
      </c>
      <c r="B22" s="19" t="s">
        <v>117</v>
      </c>
      <c r="C22" s="33">
        <f>SUM(C23:C28)</f>
        <v>4631</v>
      </c>
      <c r="D22" s="33">
        <f>SUM(D23:D28)</f>
        <v>0</v>
      </c>
      <c r="E22" s="33">
        <f>SUM(E23:E28)</f>
        <v>0</v>
      </c>
      <c r="F22" s="33">
        <f>SUM(F23:F28)</f>
        <v>4631</v>
      </c>
      <c r="G22" s="21"/>
    </row>
    <row r="23" spans="1:7" x14ac:dyDescent="0.2">
      <c r="A23" s="17">
        <v>54104</v>
      </c>
      <c r="B23" s="20" t="s">
        <v>29</v>
      </c>
      <c r="C23" s="34">
        <v>3556</v>
      </c>
      <c r="D23" s="34"/>
      <c r="E23" s="34"/>
      <c r="F23" s="34">
        <f t="shared" ref="F23:F32" si="3">SUM(C23:E23)</f>
        <v>3556</v>
      </c>
      <c r="G23" s="21"/>
    </row>
    <row r="24" spans="1:7" x14ac:dyDescent="0.2">
      <c r="A24" s="17">
        <v>54105</v>
      </c>
      <c r="B24" s="20" t="s">
        <v>30</v>
      </c>
      <c r="C24" s="34">
        <v>125</v>
      </c>
      <c r="D24" s="34"/>
      <c r="E24" s="34"/>
      <c r="F24" s="34">
        <f t="shared" si="3"/>
        <v>125</v>
      </c>
      <c r="G24" s="114"/>
    </row>
    <row r="25" spans="1:7" x14ac:dyDescent="0.2">
      <c r="A25" s="17">
        <v>54107</v>
      </c>
      <c r="B25" s="20" t="s">
        <v>87</v>
      </c>
      <c r="C25" s="90">
        <v>500</v>
      </c>
      <c r="D25" s="34"/>
      <c r="E25" s="34"/>
      <c r="F25" s="34">
        <v>500</v>
      </c>
      <c r="G25" s="112"/>
    </row>
    <row r="26" spans="1:7" x14ac:dyDescent="0.2">
      <c r="A26" s="17">
        <v>54109</v>
      </c>
      <c r="B26" s="20" t="s">
        <v>32</v>
      </c>
      <c r="C26" s="34">
        <v>220</v>
      </c>
      <c r="D26" s="34"/>
      <c r="E26" s="34"/>
      <c r="F26" s="34">
        <v>220</v>
      </c>
      <c r="G26" s="22"/>
    </row>
    <row r="27" spans="1:7" x14ac:dyDescent="0.2">
      <c r="A27" s="17">
        <v>54114</v>
      </c>
      <c r="B27" s="20" t="s">
        <v>34</v>
      </c>
      <c r="C27" s="34">
        <v>60</v>
      </c>
      <c r="D27" s="34"/>
      <c r="E27" s="34"/>
      <c r="F27" s="34">
        <f t="shared" si="3"/>
        <v>60</v>
      </c>
      <c r="G27" s="22"/>
    </row>
    <row r="28" spans="1:7" x14ac:dyDescent="0.2">
      <c r="A28" s="17">
        <v>54118</v>
      </c>
      <c r="B28" s="20" t="s">
        <v>156</v>
      </c>
      <c r="C28" s="34">
        <v>170</v>
      </c>
      <c r="D28" s="34"/>
      <c r="E28" s="34"/>
      <c r="F28" s="34">
        <v>170</v>
      </c>
      <c r="G28" s="22"/>
    </row>
    <row r="29" spans="1:7" x14ac:dyDescent="0.2">
      <c r="A29" s="12">
        <v>542</v>
      </c>
      <c r="B29" s="19" t="s">
        <v>122</v>
      </c>
      <c r="C29" s="33">
        <f>SUM(C30)</f>
        <v>1000</v>
      </c>
      <c r="D29" s="33">
        <f t="shared" ref="D29:F29" si="4">SUM(D30)</f>
        <v>2000</v>
      </c>
      <c r="E29" s="33">
        <f t="shared" si="4"/>
        <v>0</v>
      </c>
      <c r="F29" s="33">
        <f t="shared" si="4"/>
        <v>3000</v>
      </c>
      <c r="G29" s="22"/>
    </row>
    <row r="30" spans="1:7" x14ac:dyDescent="0.2">
      <c r="A30" s="17">
        <v>54203</v>
      </c>
      <c r="B30" s="20" t="s">
        <v>38</v>
      </c>
      <c r="C30" s="34">
        <v>1000</v>
      </c>
      <c r="D30" s="34">
        <v>2000</v>
      </c>
      <c r="E30" s="34"/>
      <c r="F30" s="34">
        <f t="shared" si="3"/>
        <v>3000</v>
      </c>
      <c r="G30" s="22"/>
    </row>
    <row r="31" spans="1:7" x14ac:dyDescent="0.2">
      <c r="A31" s="12">
        <v>543</v>
      </c>
      <c r="B31" s="19" t="s">
        <v>108</v>
      </c>
      <c r="C31" s="33">
        <f>SUM(C32:C32)</f>
        <v>0</v>
      </c>
      <c r="D31" s="33">
        <f>SUM(D32:D32)</f>
        <v>660</v>
      </c>
      <c r="E31" s="33">
        <f>SUM(E32:E32)</f>
        <v>0</v>
      </c>
      <c r="F31" s="33">
        <f>SUM(F32:F32)</f>
        <v>660</v>
      </c>
      <c r="G31" s="21"/>
    </row>
    <row r="32" spans="1:7" x14ac:dyDescent="0.2">
      <c r="A32" s="17">
        <v>54302</v>
      </c>
      <c r="B32" s="20" t="s">
        <v>175</v>
      </c>
      <c r="C32" s="34"/>
      <c r="D32" s="34">
        <v>660</v>
      </c>
      <c r="E32" s="34"/>
      <c r="F32" s="34">
        <f t="shared" si="3"/>
        <v>660</v>
      </c>
      <c r="G32" s="22"/>
    </row>
    <row r="33" spans="1:8" x14ac:dyDescent="0.2">
      <c r="A33" s="12">
        <v>55</v>
      </c>
      <c r="B33" s="19" t="s">
        <v>52</v>
      </c>
      <c r="C33" s="33">
        <f>SUM(C34)</f>
        <v>1375</v>
      </c>
      <c r="D33" s="33">
        <f t="shared" ref="D33:F33" si="5">SUM(D34)</f>
        <v>0</v>
      </c>
      <c r="E33" s="33">
        <f t="shared" si="5"/>
        <v>0</v>
      </c>
      <c r="F33" s="33">
        <f t="shared" si="5"/>
        <v>1375</v>
      </c>
      <c r="G33" s="22"/>
    </row>
    <row r="34" spans="1:8" x14ac:dyDescent="0.2">
      <c r="A34" s="12">
        <v>556</v>
      </c>
      <c r="B34" s="19" t="s">
        <v>111</v>
      </c>
      <c r="C34" s="33">
        <f>SUM(C35:C35)</f>
        <v>1375</v>
      </c>
      <c r="D34" s="33">
        <f>SUM(D35:D35)</f>
        <v>0</v>
      </c>
      <c r="E34" s="33">
        <f>SUM(E35:E35)</f>
        <v>0</v>
      </c>
      <c r="F34" s="33">
        <f>SUM(F35:F35)</f>
        <v>1375</v>
      </c>
      <c r="G34" s="22"/>
    </row>
    <row r="35" spans="1:8" x14ac:dyDescent="0.2">
      <c r="A35" s="17">
        <v>55601</v>
      </c>
      <c r="B35" s="20" t="s">
        <v>53</v>
      </c>
      <c r="C35" s="34">
        <v>1375</v>
      </c>
      <c r="D35" s="34"/>
      <c r="E35" s="34"/>
      <c r="F35" s="34">
        <f t="shared" ref="F35" si="6">SUM(C35:E35)</f>
        <v>1375</v>
      </c>
      <c r="G35" s="22"/>
    </row>
    <row r="36" spans="1:8" x14ac:dyDescent="0.2">
      <c r="A36" s="12">
        <v>61</v>
      </c>
      <c r="B36" s="19" t="s">
        <v>58</v>
      </c>
      <c r="C36" s="33">
        <f>SUM(C37)</f>
        <v>170</v>
      </c>
      <c r="D36" s="33">
        <f t="shared" ref="D36:F36" si="7">SUM(D37)</f>
        <v>0</v>
      </c>
      <c r="E36" s="33">
        <f t="shared" si="7"/>
        <v>0</v>
      </c>
      <c r="F36" s="33">
        <f t="shared" si="7"/>
        <v>170</v>
      </c>
      <c r="G36" s="22"/>
    </row>
    <row r="37" spans="1:8" x14ac:dyDescent="0.2">
      <c r="A37" s="12">
        <v>611</v>
      </c>
      <c r="B37" s="19" t="s">
        <v>116</v>
      </c>
      <c r="C37" s="33">
        <f>SUM(C38:C39)</f>
        <v>170</v>
      </c>
      <c r="D37" s="33">
        <f>SUM(D38:D39)</f>
        <v>0</v>
      </c>
      <c r="E37" s="33">
        <f>SUM(E38:E39)</f>
        <v>0</v>
      </c>
      <c r="F37" s="33">
        <f>SUM(F38:F39)</f>
        <v>170</v>
      </c>
      <c r="G37" s="22"/>
    </row>
    <row r="38" spans="1:8" x14ac:dyDescent="0.2">
      <c r="A38" s="17">
        <v>61101</v>
      </c>
      <c r="B38" s="20" t="s">
        <v>60</v>
      </c>
      <c r="C38" s="34">
        <v>150</v>
      </c>
      <c r="D38" s="34"/>
      <c r="E38" s="34"/>
      <c r="F38" s="34">
        <f t="shared" ref="F38:F39" si="8">SUM(C38:E38)</f>
        <v>150</v>
      </c>
      <c r="G38" s="22"/>
    </row>
    <row r="39" spans="1:8" x14ac:dyDescent="0.2">
      <c r="A39" s="17">
        <v>61199</v>
      </c>
      <c r="B39" s="20" t="s">
        <v>63</v>
      </c>
      <c r="C39" s="34">
        <v>20</v>
      </c>
      <c r="D39" s="34"/>
      <c r="E39" s="34"/>
      <c r="F39" s="34">
        <f t="shared" si="8"/>
        <v>20</v>
      </c>
      <c r="G39" s="22"/>
    </row>
    <row r="40" spans="1:8" x14ac:dyDescent="0.2">
      <c r="A40" s="17"/>
      <c r="B40" s="19" t="s">
        <v>68</v>
      </c>
      <c r="C40" s="33">
        <f>SUM(C12+C21+C33+C36)</f>
        <v>86426.530000000013</v>
      </c>
      <c r="D40" s="33">
        <f t="shared" ref="D40:F40" si="9">SUM(D12+D21+D33+D36)</f>
        <v>38975.700000000004</v>
      </c>
      <c r="E40" s="33">
        <f t="shared" si="9"/>
        <v>0</v>
      </c>
      <c r="F40" s="33">
        <f t="shared" si="9"/>
        <v>125402.23</v>
      </c>
      <c r="G40" s="22"/>
    </row>
    <row r="41" spans="1:8" x14ac:dyDescent="0.2">
      <c r="A41" s="17"/>
      <c r="B41" s="20"/>
      <c r="C41" s="34"/>
      <c r="D41" s="34"/>
      <c r="E41" s="34"/>
      <c r="F41" s="34"/>
      <c r="G41" s="22"/>
    </row>
    <row r="42" spans="1:8" x14ac:dyDescent="0.2">
      <c r="A42" s="12"/>
      <c r="B42" s="19" t="s">
        <v>69</v>
      </c>
      <c r="C42" s="33">
        <f>SUM(C12+C21+C33+C36)</f>
        <v>86426.530000000013</v>
      </c>
      <c r="D42" s="33">
        <f t="shared" ref="D42:F42" si="10">SUM(D12+D21+D33+D36)</f>
        <v>38975.700000000004</v>
      </c>
      <c r="E42" s="33">
        <f t="shared" si="10"/>
        <v>0</v>
      </c>
      <c r="F42" s="33">
        <f t="shared" si="10"/>
        <v>125402.23</v>
      </c>
      <c r="G42" s="36"/>
    </row>
    <row r="43" spans="1:8" x14ac:dyDescent="0.2">
      <c r="A43" s="12"/>
      <c r="B43" s="19" t="s">
        <v>70</v>
      </c>
      <c r="C43" s="33">
        <f>SUM(C13+C17+C19+C22+C29+C31+C34+C37)</f>
        <v>86426.530000000013</v>
      </c>
      <c r="D43" s="33">
        <f t="shared" ref="D43:F43" si="11">SUM(D13+D17+D19+D22+D29+D31+D34+D37)</f>
        <v>38975.700000000004</v>
      </c>
      <c r="E43" s="33">
        <f t="shared" si="11"/>
        <v>0</v>
      </c>
      <c r="F43" s="33">
        <f t="shared" si="11"/>
        <v>125402.23</v>
      </c>
      <c r="G43" s="36"/>
    </row>
    <row r="44" spans="1:8" x14ac:dyDescent="0.2">
      <c r="A44" s="12"/>
      <c r="B44" s="19" t="s">
        <v>71</v>
      </c>
      <c r="C44" s="33">
        <f>SUM(C14+C15+C16+C18+C20+C23+C24+C25+C26+C27+C28+C30+C32+C35+C38+C39)</f>
        <v>86426.530000000013</v>
      </c>
      <c r="D44" s="33">
        <f t="shared" ref="D44:F44" si="12">SUM(D14+D15+D16+D18+D20+D23+D24+D25+D26+D27+D28+D30+D32+D35+D38+D39)</f>
        <v>38975.700000000004</v>
      </c>
      <c r="E44" s="33">
        <f t="shared" si="12"/>
        <v>0</v>
      </c>
      <c r="F44" s="33">
        <f t="shared" si="12"/>
        <v>125402.23</v>
      </c>
      <c r="G44" s="138"/>
      <c r="H44" s="143"/>
    </row>
    <row r="45" spans="1:8" x14ac:dyDescent="0.2">
      <c r="A45" s="24"/>
      <c r="G45" s="22"/>
    </row>
    <row r="46" spans="1:8" x14ac:dyDescent="0.2">
      <c r="G46" s="22"/>
    </row>
    <row r="47" spans="1:8" x14ac:dyDescent="0.2"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86" ht="15" customHeight="1" x14ac:dyDescent="0.2"/>
    <row r="1093" spans="7:7" x14ac:dyDescent="0.2">
      <c r="G1093" s="25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26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27"/>
    </row>
    <row r="1112" spans="7:7" x14ac:dyDescent="0.2">
      <c r="G1112" s="28"/>
    </row>
    <row r="1113" spans="7:7" x14ac:dyDescent="0.2">
      <c r="G1113" s="27"/>
    </row>
    <row r="1114" spans="7:7" x14ac:dyDescent="0.2">
      <c r="G1114" s="29"/>
    </row>
    <row r="1115" spans="7:7" x14ac:dyDescent="0.2">
      <c r="G1115" s="22"/>
    </row>
    <row r="1116" spans="7:7" x14ac:dyDescent="0.2">
      <c r="G1116" s="21"/>
    </row>
    <row r="1117" spans="7:7" x14ac:dyDescent="0.2">
      <c r="G1117" s="22"/>
    </row>
    <row r="1118" spans="7:7" x14ac:dyDescent="0.2">
      <c r="G1118" s="22"/>
    </row>
    <row r="1119" spans="7:7" x14ac:dyDescent="0.2">
      <c r="G1119" s="22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1125" spans="7:7" x14ac:dyDescent="0.2">
      <c r="G1125" s="21"/>
    </row>
    <row r="2467" spans="8:102" ht="11.1" customHeight="1" x14ac:dyDescent="0.2">
      <c r="H2467" s="25"/>
      <c r="I2467" s="25"/>
      <c r="J2467" s="25"/>
      <c r="K2467" s="25"/>
      <c r="L2467" s="25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5"/>
      <c r="AB2467" s="25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  <c r="AZ2467" s="25"/>
      <c r="BA2467" s="25"/>
      <c r="BB2467" s="25"/>
      <c r="BC2467" s="25"/>
      <c r="BD2467" s="25"/>
      <c r="BE2467" s="25"/>
      <c r="BG2467" s="25"/>
      <c r="BH2467" s="25"/>
      <c r="BI2467" s="25"/>
      <c r="BJ2467" s="25"/>
      <c r="BK2467" s="25"/>
      <c r="BL2467" s="25"/>
      <c r="BN2467" s="25"/>
      <c r="BO2467" s="25"/>
      <c r="BP2467" s="25"/>
      <c r="BQ2467" s="25"/>
      <c r="BR2467" s="25"/>
      <c r="BS2467" s="25"/>
      <c r="BU2467" s="25"/>
      <c r="BV2467" s="25"/>
      <c r="BW2467" s="25"/>
      <c r="BX2467" s="25"/>
      <c r="BY2467" s="25"/>
      <c r="BZ2467" s="25"/>
      <c r="CB2467" s="25"/>
      <c r="CC2467" s="25"/>
      <c r="CD2467" s="25"/>
      <c r="CE2467" s="25"/>
      <c r="CF2467" s="25"/>
      <c r="CG2467" s="25"/>
      <c r="CI2467" s="25"/>
      <c r="CJ2467" s="25"/>
      <c r="CK2467" s="25"/>
      <c r="CL2467" s="25"/>
      <c r="CM2467" s="25"/>
      <c r="CN2467" s="25"/>
      <c r="CP2467" s="25"/>
      <c r="CQ2467" s="25"/>
      <c r="CR2467" s="25"/>
      <c r="CS2467" s="25"/>
      <c r="CT2467" s="25"/>
      <c r="CU2467" s="25"/>
      <c r="CW2467" s="25"/>
      <c r="CX2467" s="25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K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C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S2468" s="1"/>
      <c r="CT2468" s="1"/>
      <c r="CU2468" s="1"/>
      <c r="CW2468" s="1"/>
      <c r="CX2468" s="1"/>
    </row>
    <row r="2469" spans="8:102" ht="11.1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Q2470" s="1"/>
      <c r="AR2470" s="1"/>
      <c r="AS2470" s="1"/>
      <c r="AT2470" s="1"/>
      <c r="AV2470" s="1"/>
      <c r="AX2470" s="1"/>
      <c r="AZ2470" s="1"/>
      <c r="BA2470" s="1"/>
      <c r="BB2470" s="1"/>
      <c r="BC2470" s="1"/>
      <c r="BD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U2470" s="1"/>
      <c r="BV2470" s="1"/>
      <c r="BW2470" s="1"/>
      <c r="BX2470" s="1"/>
      <c r="BY2470" s="1"/>
      <c r="BZ2470" s="1"/>
      <c r="CB2470" s="1"/>
      <c r="CD2470" s="1"/>
      <c r="CE2470" s="1"/>
      <c r="CF2470" s="1"/>
      <c r="CG2470" s="1"/>
      <c r="CI2470" s="1"/>
      <c r="CJ2470" s="1"/>
      <c r="CK2470" s="1"/>
      <c r="CL2470" s="1"/>
      <c r="CM2470" s="1"/>
      <c r="CN2470" s="1"/>
      <c r="CP2470" s="1"/>
      <c r="CQ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N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ht="12.95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N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N2482" s="1"/>
      <c r="O2482" s="1"/>
      <c r="P2482" s="1"/>
      <c r="Q2482" s="1"/>
      <c r="R2482" s="1"/>
      <c r="S2482" s="1"/>
      <c r="T2482" s="1"/>
      <c r="V2482" s="1"/>
      <c r="W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O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J2485" s="1"/>
      <c r="BL2485" s="1"/>
      <c r="BO2485" s="1"/>
      <c r="BP2485" s="1"/>
      <c r="BQ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Z2486" s="1"/>
      <c r="BA2486" s="1"/>
      <c r="BH2486" s="1"/>
      <c r="BO2486" s="1"/>
      <c r="BP2486" s="1"/>
      <c r="CD2486" s="1"/>
      <c r="CE2486" s="1"/>
      <c r="CF2486" s="1"/>
      <c r="CW2486" s="1"/>
      <c r="CX2486" s="1"/>
    </row>
    <row r="2487" spans="8:128" x14ac:dyDescent="0.2">
      <c r="AG2487" s="1"/>
      <c r="AK2487" s="1"/>
      <c r="AM2487" s="1"/>
      <c r="AP2487" s="1"/>
      <c r="AZ2487" s="1"/>
      <c r="BA2487" s="1"/>
      <c r="BO2487" s="1"/>
      <c r="BP2487" s="1"/>
      <c r="CD2487" s="1"/>
      <c r="CE2487" s="1"/>
      <c r="CF2487" s="1"/>
      <c r="CW2487" s="1"/>
    </row>
    <row r="2488" spans="8:128" x14ac:dyDescent="0.2"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  <c r="Z2488" s="29"/>
      <c r="AA2488" s="29"/>
      <c r="AB2488" s="29"/>
      <c r="AC2488" s="29"/>
      <c r="AD2488" s="29"/>
      <c r="AE2488" s="29"/>
      <c r="AF2488" s="29"/>
      <c r="AG2488" s="29"/>
      <c r="AH2488" s="29"/>
      <c r="AI2488" s="29"/>
      <c r="AJ2488" s="29"/>
      <c r="AK2488" s="29"/>
      <c r="AL2488" s="29"/>
      <c r="AM2488" s="29"/>
      <c r="AN2488" s="29"/>
      <c r="AO2488" s="29"/>
      <c r="AP2488" s="29"/>
      <c r="AQ2488" s="29"/>
      <c r="AR2488" s="29"/>
      <c r="AS2488" s="29"/>
      <c r="AT2488" s="29"/>
      <c r="AU2488" s="29"/>
      <c r="AV2488" s="29"/>
      <c r="AW2488" s="29"/>
      <c r="AX2488" s="29"/>
      <c r="AY2488" s="29"/>
      <c r="AZ2488" s="29"/>
      <c r="BA2488" s="29"/>
      <c r="BB2488" s="29"/>
      <c r="BC2488" s="29"/>
      <c r="BD2488" s="29"/>
      <c r="BE2488" s="29"/>
      <c r="BF2488" s="29"/>
      <c r="BG2488" s="29"/>
      <c r="BH2488" s="29"/>
      <c r="BI2488" s="29"/>
      <c r="BJ2488" s="29"/>
      <c r="BK2488" s="29"/>
      <c r="BL2488" s="29"/>
      <c r="BM2488" s="29"/>
      <c r="BN2488" s="29"/>
      <c r="BO2488" s="29"/>
      <c r="BP2488" s="29"/>
      <c r="BQ2488" s="29"/>
      <c r="BR2488" s="29"/>
      <c r="BS2488" s="29"/>
      <c r="BT2488" s="29"/>
      <c r="BU2488" s="29"/>
      <c r="BV2488" s="29"/>
      <c r="BW2488" s="29"/>
      <c r="BX2488" s="29"/>
      <c r="BY2488" s="29"/>
      <c r="BZ2488" s="29"/>
      <c r="CA2488" s="29"/>
      <c r="CB2488" s="29"/>
      <c r="CC2488" s="29"/>
      <c r="CD2488" s="29"/>
      <c r="CE2488" s="29"/>
      <c r="CF2488" s="29"/>
      <c r="CG2488" s="29"/>
      <c r="CH2488" s="29"/>
      <c r="CI2488" s="29"/>
      <c r="CJ2488" s="29"/>
      <c r="CK2488" s="29"/>
      <c r="CL2488" s="29"/>
      <c r="CM2488" s="29"/>
      <c r="CN2488" s="29"/>
      <c r="CO2488" s="29"/>
      <c r="CP2488" s="29"/>
      <c r="CQ2488" s="29"/>
      <c r="CR2488" s="29"/>
      <c r="CS2488" s="29"/>
      <c r="CT2488" s="29"/>
      <c r="CU2488" s="29"/>
      <c r="CV2488" s="29"/>
      <c r="CW2488" s="29"/>
      <c r="CX2488" s="29"/>
      <c r="CY2488" s="29">
        <f t="shared" ref="CY2488:DG2488" si="13">SUM(CY2468:CY2487)</f>
        <v>0</v>
      </c>
      <c r="CZ2488" s="29">
        <f t="shared" si="13"/>
        <v>0</v>
      </c>
      <c r="DA2488" s="29">
        <f t="shared" si="13"/>
        <v>0</v>
      </c>
      <c r="DB2488" s="29">
        <f t="shared" si="13"/>
        <v>0</v>
      </c>
      <c r="DC2488" s="29">
        <f t="shared" si="13"/>
        <v>0</v>
      </c>
      <c r="DD2488" s="29">
        <f t="shared" si="13"/>
        <v>0</v>
      </c>
      <c r="DE2488" s="29">
        <f t="shared" si="13"/>
        <v>0</v>
      </c>
      <c r="DF2488" s="29">
        <f t="shared" si="13"/>
        <v>0</v>
      </c>
      <c r="DG2488" s="29">
        <f t="shared" si="13"/>
        <v>0</v>
      </c>
      <c r="DH2488" s="29"/>
      <c r="DI2488" s="29"/>
      <c r="DJ2488" s="29"/>
      <c r="DK2488" s="29"/>
      <c r="DL2488" s="29"/>
      <c r="DM2488" s="29"/>
      <c r="DN2488" s="29"/>
      <c r="DO2488" s="29"/>
      <c r="DP2488" s="29"/>
      <c r="DQ2488" s="29"/>
      <c r="DR2488" s="29"/>
      <c r="DS2488" s="29"/>
      <c r="DT2488" s="29"/>
      <c r="DU2488" s="29"/>
      <c r="DV2488" s="29"/>
      <c r="DW2488" s="29"/>
      <c r="DX2488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4"/>
  <sheetViews>
    <sheetView showGridLines="0" zoomScale="130" zoomScaleNormal="130" workbookViewId="0">
      <selection activeCell="D37" sqref="D3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91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97" t="s">
        <v>101</v>
      </c>
      <c r="B8" s="49"/>
      <c r="C8" s="49"/>
      <c r="D8" s="49"/>
      <c r="E8" s="49"/>
      <c r="F8" s="49"/>
    </row>
    <row r="9" spans="1:6" ht="13.5" thickBot="1" x14ac:dyDescent="0.25">
      <c r="A9" s="3"/>
      <c r="B9" s="3"/>
      <c r="C9" s="3"/>
      <c r="D9" s="96"/>
      <c r="E9" s="3"/>
      <c r="F9" s="3"/>
    </row>
    <row r="10" spans="1:6" x14ac:dyDescent="0.2">
      <c r="A10" s="183" t="s">
        <v>8</v>
      </c>
      <c r="B10" s="185" t="s">
        <v>9</v>
      </c>
      <c r="C10" s="4" t="s">
        <v>10</v>
      </c>
      <c r="D10" s="47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6"/>
      <c r="C11" s="7" t="s">
        <v>13</v>
      </c>
      <c r="D11" s="48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3876.3</v>
      </c>
      <c r="D12" s="99">
        <f>SUM(D13+D16+D18)</f>
        <v>3356.25</v>
      </c>
      <c r="E12" s="99">
        <f>SUM(E13+E16+E18)</f>
        <v>0</v>
      </c>
      <c r="F12" s="99">
        <f>SUM(F13+F16+F18)</f>
        <v>7232.55</v>
      </c>
    </row>
    <row r="13" spans="1:6" x14ac:dyDescent="0.2">
      <c r="A13" s="12">
        <v>511</v>
      </c>
      <c r="B13" s="13" t="s">
        <v>120</v>
      </c>
      <c r="C13" s="89">
        <f>SUM(C14:C15)</f>
        <v>3377.55</v>
      </c>
      <c r="D13" s="89">
        <f>SUM(D14:D15)</f>
        <v>3000</v>
      </c>
      <c r="E13" s="89">
        <f>SUM(E14:E15)</f>
        <v>0</v>
      </c>
      <c r="F13" s="89">
        <f>SUM(F14:F15)</f>
        <v>6377.55</v>
      </c>
    </row>
    <row r="14" spans="1:6" x14ac:dyDescent="0.2">
      <c r="A14" s="14">
        <v>51101</v>
      </c>
      <c r="B14" s="15" t="s">
        <v>17</v>
      </c>
      <c r="C14" s="90">
        <v>3000</v>
      </c>
      <c r="D14" s="90">
        <v>3000</v>
      </c>
      <c r="E14" s="90"/>
      <c r="F14" s="90">
        <f>SUM(C14:E14)</f>
        <v>6000</v>
      </c>
    </row>
    <row r="15" spans="1:6" x14ac:dyDescent="0.2">
      <c r="A15" s="14">
        <v>51103</v>
      </c>
      <c r="B15" s="20" t="s">
        <v>18</v>
      </c>
      <c r="C15" s="90">
        <v>377.55</v>
      </c>
      <c r="D15" s="90"/>
      <c r="E15" s="90"/>
      <c r="F15" s="90">
        <f t="shared" ref="F15" si="0">SUM(C15:E15)</f>
        <v>377.55</v>
      </c>
    </row>
    <row r="16" spans="1:6" x14ac:dyDescent="0.2">
      <c r="A16" s="12">
        <v>514</v>
      </c>
      <c r="B16" s="11" t="s">
        <v>21</v>
      </c>
      <c r="C16" s="89">
        <f>SUM(C17)</f>
        <v>262.5</v>
      </c>
      <c r="D16" s="89">
        <f t="shared" ref="D16:F16" si="1">SUM(D17)</f>
        <v>187.5</v>
      </c>
      <c r="E16" s="89">
        <f t="shared" si="1"/>
        <v>0</v>
      </c>
      <c r="F16" s="89">
        <f t="shared" si="1"/>
        <v>450</v>
      </c>
    </row>
    <row r="17" spans="1:7" x14ac:dyDescent="0.2">
      <c r="A17" s="17">
        <v>51401</v>
      </c>
      <c r="B17" s="20" t="s">
        <v>22</v>
      </c>
      <c r="C17" s="90">
        <v>262.5</v>
      </c>
      <c r="D17" s="90">
        <v>187.5</v>
      </c>
      <c r="E17" s="90"/>
      <c r="F17" s="90">
        <f>SUM(C17:E17)</f>
        <v>450</v>
      </c>
    </row>
    <row r="18" spans="1:7" x14ac:dyDescent="0.2">
      <c r="A18" s="12">
        <v>515</v>
      </c>
      <c r="B18" s="19" t="s">
        <v>23</v>
      </c>
      <c r="C18" s="89">
        <f>SUM(C19:C19)</f>
        <v>236.25</v>
      </c>
      <c r="D18" s="89">
        <f>SUM(D19:D19)</f>
        <v>168.75</v>
      </c>
      <c r="E18" s="89">
        <f>SUM(E19:E19)</f>
        <v>0</v>
      </c>
      <c r="F18" s="89">
        <f>SUM(F19:F19)</f>
        <v>405</v>
      </c>
    </row>
    <row r="19" spans="1:7" x14ac:dyDescent="0.2">
      <c r="A19" s="17">
        <v>51501</v>
      </c>
      <c r="B19" s="20" t="s">
        <v>22</v>
      </c>
      <c r="C19" s="90">
        <v>236.25</v>
      </c>
      <c r="D19" s="90">
        <v>168.75</v>
      </c>
      <c r="E19" s="90"/>
      <c r="F19" s="90">
        <f>SUM(C19:E19)</f>
        <v>405</v>
      </c>
    </row>
    <row r="20" spans="1:7" x14ac:dyDescent="0.2">
      <c r="A20" s="12">
        <v>54</v>
      </c>
      <c r="B20" s="19" t="s">
        <v>26</v>
      </c>
      <c r="C20" s="33">
        <f>SUM(C21+C26)</f>
        <v>985</v>
      </c>
      <c r="D20" s="33">
        <f>SUM(D21+D26)</f>
        <v>0</v>
      </c>
      <c r="E20" s="33">
        <f>SUM(E21+E26)</f>
        <v>0</v>
      </c>
      <c r="F20" s="33">
        <f>SUM(F21+F26)</f>
        <v>985</v>
      </c>
    </row>
    <row r="21" spans="1:7" x14ac:dyDescent="0.2">
      <c r="A21" s="12">
        <v>541</v>
      </c>
      <c r="B21" s="19" t="s">
        <v>117</v>
      </c>
      <c r="C21" s="33">
        <f>SUM(C22:C25)</f>
        <v>585</v>
      </c>
      <c r="D21" s="33">
        <f t="shared" ref="D21:F21" si="2">SUM(D22:D25)</f>
        <v>0</v>
      </c>
      <c r="E21" s="33">
        <f t="shared" si="2"/>
        <v>0</v>
      </c>
      <c r="F21" s="33">
        <f t="shared" si="2"/>
        <v>585</v>
      </c>
      <c r="G21" s="21"/>
    </row>
    <row r="22" spans="1:7" x14ac:dyDescent="0.2">
      <c r="A22" s="17">
        <v>54101</v>
      </c>
      <c r="B22" s="20" t="s">
        <v>27</v>
      </c>
      <c r="C22" s="34">
        <v>400</v>
      </c>
      <c r="D22" s="34"/>
      <c r="E22" s="34"/>
      <c r="F22" s="34">
        <f t="shared" ref="F22:F28" si="3">SUM(C22:E22)</f>
        <v>400</v>
      </c>
      <c r="G22" s="21"/>
    </row>
    <row r="23" spans="1:7" x14ac:dyDescent="0.2">
      <c r="A23" s="17">
        <v>54105</v>
      </c>
      <c r="B23" s="20" t="s">
        <v>30</v>
      </c>
      <c r="C23" s="34">
        <v>60</v>
      </c>
      <c r="D23" s="34"/>
      <c r="E23" s="34"/>
      <c r="F23" s="34">
        <f t="shared" si="3"/>
        <v>60</v>
      </c>
      <c r="G23" s="22"/>
    </row>
    <row r="24" spans="1:7" x14ac:dyDescent="0.2">
      <c r="A24" s="17">
        <v>54114</v>
      </c>
      <c r="B24" s="20" t="s">
        <v>34</v>
      </c>
      <c r="C24" s="34">
        <v>50</v>
      </c>
      <c r="D24" s="34"/>
      <c r="E24" s="34"/>
      <c r="F24" s="34">
        <f t="shared" si="3"/>
        <v>50</v>
      </c>
      <c r="G24" s="22"/>
    </row>
    <row r="25" spans="1:7" x14ac:dyDescent="0.2">
      <c r="A25" s="17">
        <v>54115</v>
      </c>
      <c r="B25" s="20" t="s">
        <v>35</v>
      </c>
      <c r="C25" s="34">
        <v>75</v>
      </c>
      <c r="D25" s="34"/>
      <c r="E25" s="34"/>
      <c r="F25" s="34">
        <f t="shared" si="3"/>
        <v>75</v>
      </c>
      <c r="G25" s="22"/>
    </row>
    <row r="26" spans="1:7" x14ac:dyDescent="0.2">
      <c r="A26" s="12">
        <v>543</v>
      </c>
      <c r="B26" s="19" t="s">
        <v>108</v>
      </c>
      <c r="C26" s="33">
        <f>SUM(C27:C28)</f>
        <v>400</v>
      </c>
      <c r="D26" s="33">
        <f>SUM(D27:D28)</f>
        <v>0</v>
      </c>
      <c r="E26" s="33">
        <f>SUM(E27:E28)</f>
        <v>0</v>
      </c>
      <c r="F26" s="33">
        <f>SUM(F27:F28)</f>
        <v>400</v>
      </c>
      <c r="G26" s="21"/>
    </row>
    <row r="27" spans="1:7" x14ac:dyDescent="0.2">
      <c r="A27" s="17">
        <v>54305</v>
      </c>
      <c r="B27" s="20" t="s">
        <v>43</v>
      </c>
      <c r="C27" s="34">
        <v>200</v>
      </c>
      <c r="D27" s="34"/>
      <c r="E27" s="34"/>
      <c r="F27" s="34">
        <f t="shared" si="3"/>
        <v>200</v>
      </c>
      <c r="G27" s="22"/>
    </row>
    <row r="28" spans="1:7" x14ac:dyDescent="0.2">
      <c r="A28" s="17">
        <v>54313</v>
      </c>
      <c r="B28" s="20" t="s">
        <v>77</v>
      </c>
      <c r="C28" s="34">
        <v>200</v>
      </c>
      <c r="D28" s="34"/>
      <c r="E28" s="34"/>
      <c r="F28" s="34">
        <f t="shared" si="3"/>
        <v>200</v>
      </c>
      <c r="G28" s="22"/>
    </row>
    <row r="29" spans="1:7" x14ac:dyDescent="0.2">
      <c r="A29" s="12">
        <v>55</v>
      </c>
      <c r="B29" s="19" t="s">
        <v>52</v>
      </c>
      <c r="C29" s="33">
        <f>SUM(C30)</f>
        <v>55</v>
      </c>
      <c r="D29" s="33">
        <f t="shared" ref="D29:F29" si="4">SUM(D30)</f>
        <v>0</v>
      </c>
      <c r="E29" s="33">
        <f t="shared" si="4"/>
        <v>0</v>
      </c>
      <c r="F29" s="33">
        <f t="shared" si="4"/>
        <v>55</v>
      </c>
      <c r="G29" s="22"/>
    </row>
    <row r="30" spans="1:7" x14ac:dyDescent="0.2">
      <c r="A30" s="12">
        <v>556</v>
      </c>
      <c r="B30" s="19" t="s">
        <v>111</v>
      </c>
      <c r="C30" s="33">
        <f>SUM(C31:C31)</f>
        <v>55</v>
      </c>
      <c r="D30" s="33">
        <f>SUM(D31:D31)</f>
        <v>0</v>
      </c>
      <c r="E30" s="33">
        <f>SUM(E31:E31)</f>
        <v>0</v>
      </c>
      <c r="F30" s="33">
        <f>SUM(F31:F31)</f>
        <v>55</v>
      </c>
      <c r="G30" s="22"/>
    </row>
    <row r="31" spans="1:7" x14ac:dyDescent="0.2">
      <c r="A31" s="17">
        <v>55601</v>
      </c>
      <c r="B31" s="20" t="s">
        <v>53</v>
      </c>
      <c r="C31" s="34">
        <v>55</v>
      </c>
      <c r="D31" s="34"/>
      <c r="E31" s="34"/>
      <c r="F31" s="34">
        <f t="shared" ref="F31" si="5">SUM(C31:E31)</f>
        <v>55</v>
      </c>
      <c r="G31" s="22"/>
    </row>
    <row r="32" spans="1:7" x14ac:dyDescent="0.2">
      <c r="A32" s="12">
        <v>61</v>
      </c>
      <c r="B32" s="19" t="s">
        <v>58</v>
      </c>
      <c r="C32" s="33">
        <f>SUM(C33)</f>
        <v>450</v>
      </c>
      <c r="D32" s="33">
        <f t="shared" ref="D32:F32" si="6">SUM(D33)</f>
        <v>0</v>
      </c>
      <c r="E32" s="33">
        <f t="shared" si="6"/>
        <v>0</v>
      </c>
      <c r="F32" s="33">
        <f t="shared" si="6"/>
        <v>450</v>
      </c>
      <c r="G32" s="22"/>
    </row>
    <row r="33" spans="1:8" x14ac:dyDescent="0.2">
      <c r="A33" s="12">
        <v>611</v>
      </c>
      <c r="B33" s="19" t="s">
        <v>114</v>
      </c>
      <c r="C33" s="33">
        <f>SUM(C34:C35)</f>
        <v>450</v>
      </c>
      <c r="D33" s="33">
        <f>SUM(D34:D35)</f>
        <v>0</v>
      </c>
      <c r="E33" s="33">
        <f>SUM(E34:E35)</f>
        <v>0</v>
      </c>
      <c r="F33" s="33">
        <f>SUM(F34:F35)</f>
        <v>450</v>
      </c>
      <c r="G33" s="22"/>
    </row>
    <row r="34" spans="1:8" x14ac:dyDescent="0.2">
      <c r="A34" s="17">
        <v>61101</v>
      </c>
      <c r="B34" s="20" t="s">
        <v>60</v>
      </c>
      <c r="C34" s="34">
        <v>300</v>
      </c>
      <c r="D34" s="34"/>
      <c r="E34" s="34"/>
      <c r="F34" s="34">
        <f t="shared" ref="F34:F35" si="7">SUM(C34:E34)</f>
        <v>300</v>
      </c>
      <c r="G34" s="22"/>
    </row>
    <row r="35" spans="1:8" x14ac:dyDescent="0.2">
      <c r="A35" s="17">
        <v>61199</v>
      </c>
      <c r="B35" s="20" t="s">
        <v>63</v>
      </c>
      <c r="C35" s="34">
        <v>150</v>
      </c>
      <c r="D35" s="34"/>
      <c r="E35" s="34"/>
      <c r="F35" s="34">
        <f t="shared" si="7"/>
        <v>150</v>
      </c>
      <c r="G35" s="22"/>
    </row>
    <row r="36" spans="1:8" x14ac:dyDescent="0.2">
      <c r="A36" s="17"/>
      <c r="B36" s="19" t="s">
        <v>68</v>
      </c>
      <c r="C36" s="33">
        <f>SUM(C12+C20+C29+C32)</f>
        <v>5366.3</v>
      </c>
      <c r="D36" s="33">
        <f t="shared" ref="D36:F36" si="8">SUM(D12+D20+D29+D32)</f>
        <v>3356.25</v>
      </c>
      <c r="E36" s="33">
        <f t="shared" si="8"/>
        <v>0</v>
      </c>
      <c r="F36" s="33">
        <f t="shared" si="8"/>
        <v>8722.5499999999993</v>
      </c>
      <c r="G36" s="22"/>
    </row>
    <row r="37" spans="1:8" x14ac:dyDescent="0.2">
      <c r="A37" s="17"/>
      <c r="B37" s="20"/>
      <c r="C37" s="34"/>
      <c r="D37" s="34"/>
      <c r="E37" s="34"/>
      <c r="F37" s="34"/>
      <c r="G37" s="22"/>
    </row>
    <row r="38" spans="1:8" x14ac:dyDescent="0.2">
      <c r="A38" s="12"/>
      <c r="B38" s="19" t="s">
        <v>69</v>
      </c>
      <c r="C38" s="33">
        <f>SUM(C12+C20+C29+C32)</f>
        <v>5366.3</v>
      </c>
      <c r="D38" s="33">
        <f t="shared" ref="D38:F38" si="9">SUM(D12+D20+D29+D32)</f>
        <v>3356.25</v>
      </c>
      <c r="E38" s="33">
        <f t="shared" si="9"/>
        <v>0</v>
      </c>
      <c r="F38" s="33">
        <f t="shared" si="9"/>
        <v>8722.5499999999993</v>
      </c>
      <c r="G38" s="36"/>
    </row>
    <row r="39" spans="1:8" x14ac:dyDescent="0.2">
      <c r="A39" s="12"/>
      <c r="B39" s="19" t="s">
        <v>70</v>
      </c>
      <c r="C39" s="33">
        <f>SUM(C13+C16+C18+C21+C26+C30+C33)</f>
        <v>5366.3</v>
      </c>
      <c r="D39" s="33">
        <f t="shared" ref="D39:F39" si="10">SUM(D13+D16+D18+D21+D26+D30+D33)</f>
        <v>3356.25</v>
      </c>
      <c r="E39" s="33">
        <f t="shared" si="10"/>
        <v>0</v>
      </c>
      <c r="F39" s="33">
        <f t="shared" si="10"/>
        <v>8722.5499999999993</v>
      </c>
      <c r="G39" s="36"/>
    </row>
    <row r="40" spans="1:8" x14ac:dyDescent="0.2">
      <c r="A40" s="12"/>
      <c r="B40" s="19" t="s">
        <v>71</v>
      </c>
      <c r="C40" s="33">
        <f>SUM(C14+C15+C17+C19+C22+C23+C24+C25+C27+C28+C31+C34+C35)</f>
        <v>5366.3</v>
      </c>
      <c r="D40" s="33">
        <f t="shared" ref="D40:F40" si="11">SUM(D14+D15+D17+D19+D22+D23+D24+D25+D27+D28+D31+D34+D35)</f>
        <v>3356.25</v>
      </c>
      <c r="E40" s="33">
        <f t="shared" si="11"/>
        <v>0</v>
      </c>
      <c r="F40" s="33">
        <f t="shared" si="11"/>
        <v>8722.5499999999993</v>
      </c>
      <c r="G40" s="112"/>
    </row>
    <row r="41" spans="1:8" x14ac:dyDescent="0.2">
      <c r="A41" s="24"/>
      <c r="G41" s="130"/>
      <c r="H41" s="95"/>
    </row>
    <row r="42" spans="1:8" x14ac:dyDescent="0.2">
      <c r="G42" s="22"/>
    </row>
    <row r="43" spans="1:8" x14ac:dyDescent="0.2">
      <c r="G43" s="22"/>
    </row>
    <row r="44" spans="1:8" x14ac:dyDescent="0.2">
      <c r="G44" s="22"/>
    </row>
    <row r="45" spans="1:8" x14ac:dyDescent="0.2">
      <c r="G45" s="22"/>
    </row>
    <row r="46" spans="1:8" x14ac:dyDescent="0.2">
      <c r="G46" s="22"/>
    </row>
    <row r="47" spans="1:8" x14ac:dyDescent="0.2"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82" ht="15" customHeight="1" x14ac:dyDescent="0.2"/>
    <row r="1089" spans="7:7" x14ac:dyDescent="0.2">
      <c r="G1089" s="25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26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27"/>
    </row>
    <row r="1108" spans="7:7" x14ac:dyDescent="0.2">
      <c r="G1108" s="28"/>
    </row>
    <row r="1109" spans="7:7" x14ac:dyDescent="0.2">
      <c r="G1109" s="27"/>
    </row>
    <row r="1110" spans="7:7" x14ac:dyDescent="0.2">
      <c r="G1110" s="29"/>
    </row>
    <row r="1111" spans="7:7" x14ac:dyDescent="0.2">
      <c r="G1111" s="22"/>
    </row>
    <row r="1112" spans="7:7" x14ac:dyDescent="0.2">
      <c r="G1112" s="21"/>
    </row>
    <row r="1113" spans="7:7" x14ac:dyDescent="0.2">
      <c r="G1113" s="22"/>
    </row>
    <row r="1114" spans="7:7" x14ac:dyDescent="0.2">
      <c r="G1114" s="22"/>
    </row>
    <row r="1115" spans="7:7" x14ac:dyDescent="0.2">
      <c r="G1115" s="22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2463" spans="8:102" ht="11.1" customHeight="1" x14ac:dyDescent="0.2">
      <c r="H2463" s="25"/>
      <c r="I2463" s="25"/>
      <c r="J2463" s="25"/>
      <c r="K2463" s="25"/>
      <c r="L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  <c r="AZ2463" s="25"/>
      <c r="BA2463" s="25"/>
      <c r="BB2463" s="25"/>
      <c r="BC2463" s="25"/>
      <c r="BD2463" s="25"/>
      <c r="BE2463" s="25"/>
      <c r="BG2463" s="25"/>
      <c r="BH2463" s="25"/>
      <c r="BI2463" s="25"/>
      <c r="BJ2463" s="25"/>
      <c r="BK2463" s="25"/>
      <c r="BL2463" s="25"/>
      <c r="BN2463" s="25"/>
      <c r="BO2463" s="25"/>
      <c r="BP2463" s="25"/>
      <c r="BQ2463" s="25"/>
      <c r="BR2463" s="25"/>
      <c r="BS2463" s="25"/>
      <c r="BU2463" s="25"/>
      <c r="BV2463" s="25"/>
      <c r="BW2463" s="25"/>
      <c r="BX2463" s="25"/>
      <c r="BY2463" s="25"/>
      <c r="BZ2463" s="25"/>
      <c r="CB2463" s="25"/>
      <c r="CC2463" s="25"/>
      <c r="CD2463" s="25"/>
      <c r="CE2463" s="25"/>
      <c r="CF2463" s="25"/>
      <c r="CG2463" s="25"/>
      <c r="CI2463" s="25"/>
      <c r="CJ2463" s="25"/>
      <c r="CK2463" s="25"/>
      <c r="CL2463" s="25"/>
      <c r="CM2463" s="25"/>
      <c r="CN2463" s="25"/>
      <c r="CP2463" s="25"/>
      <c r="CQ2463" s="25"/>
      <c r="CR2463" s="25"/>
      <c r="CS2463" s="25"/>
      <c r="CT2463" s="25"/>
      <c r="CU2463" s="25"/>
      <c r="CW2463" s="25"/>
      <c r="CX2463" s="25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K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C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S2464" s="1"/>
      <c r="CT2464" s="1"/>
      <c r="CU2464" s="1"/>
      <c r="CW2464" s="1"/>
      <c r="CX2464" s="1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O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J2481" s="1"/>
      <c r="BL2481" s="1"/>
      <c r="BO2481" s="1"/>
      <c r="BP2481" s="1"/>
      <c r="BQ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Z2482" s="1"/>
      <c r="BA2482" s="1"/>
      <c r="BH2482" s="1"/>
      <c r="BO2482" s="1"/>
      <c r="BP2482" s="1"/>
      <c r="CD2482" s="1"/>
      <c r="CE2482" s="1"/>
      <c r="CF2482" s="1"/>
      <c r="CW2482" s="1"/>
      <c r="CX2482" s="1"/>
    </row>
    <row r="2483" spans="8:128" x14ac:dyDescent="0.2">
      <c r="AG2483" s="1"/>
      <c r="AK2483" s="1"/>
      <c r="AM2483" s="1"/>
      <c r="AP2483" s="1"/>
      <c r="AZ2483" s="1"/>
      <c r="BA2483" s="1"/>
      <c r="BO2483" s="1"/>
      <c r="BP2483" s="1"/>
      <c r="CD2483" s="1"/>
      <c r="CE2483" s="1"/>
      <c r="CF2483" s="1"/>
      <c r="CW2483" s="1"/>
    </row>
    <row r="2484" spans="8:128" x14ac:dyDescent="0.2"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  <c r="Z2484" s="29"/>
      <c r="AA2484" s="29"/>
      <c r="AB2484" s="29"/>
      <c r="AC2484" s="29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29"/>
      <c r="AN2484" s="29"/>
      <c r="AO2484" s="29"/>
      <c r="AP2484" s="29"/>
      <c r="AQ2484" s="29"/>
      <c r="AR2484" s="29"/>
      <c r="AS2484" s="29"/>
      <c r="AT2484" s="29"/>
      <c r="AU2484" s="29"/>
      <c r="AV2484" s="29"/>
      <c r="AW2484" s="29"/>
      <c r="AX2484" s="29"/>
      <c r="AY2484" s="29"/>
      <c r="AZ2484" s="29"/>
      <c r="BA2484" s="29"/>
      <c r="BB2484" s="29"/>
      <c r="BC2484" s="29"/>
      <c r="BD2484" s="29"/>
      <c r="BE2484" s="29"/>
      <c r="BF2484" s="29"/>
      <c r="BG2484" s="29"/>
      <c r="BH2484" s="29"/>
      <c r="BI2484" s="29"/>
      <c r="BJ2484" s="29"/>
      <c r="BK2484" s="29"/>
      <c r="BL2484" s="29"/>
      <c r="BM2484" s="29"/>
      <c r="BN2484" s="29"/>
      <c r="BO2484" s="29"/>
      <c r="BP2484" s="29"/>
      <c r="BQ2484" s="29"/>
      <c r="BR2484" s="29"/>
      <c r="BS2484" s="29"/>
      <c r="BT2484" s="29"/>
      <c r="BU2484" s="29"/>
      <c r="BV2484" s="29"/>
      <c r="BW2484" s="29"/>
      <c r="BX2484" s="29"/>
      <c r="BY2484" s="29"/>
      <c r="BZ2484" s="29"/>
      <c r="CA2484" s="29"/>
      <c r="CB2484" s="29"/>
      <c r="CC2484" s="29"/>
      <c r="CD2484" s="29"/>
      <c r="CE2484" s="29"/>
      <c r="CF2484" s="29"/>
      <c r="CG2484" s="29"/>
      <c r="CH2484" s="29"/>
      <c r="CI2484" s="29"/>
      <c r="CJ2484" s="29"/>
      <c r="CK2484" s="29"/>
      <c r="CL2484" s="29"/>
      <c r="CM2484" s="29"/>
      <c r="CN2484" s="29"/>
      <c r="CO2484" s="29"/>
      <c r="CP2484" s="29"/>
      <c r="CQ2484" s="29"/>
      <c r="CR2484" s="29"/>
      <c r="CS2484" s="29"/>
      <c r="CT2484" s="29"/>
      <c r="CU2484" s="29"/>
      <c r="CV2484" s="29"/>
      <c r="CW2484" s="29"/>
      <c r="CX2484" s="29"/>
      <c r="CY2484" s="29">
        <f t="shared" ref="CY2484:DG2484" si="12">SUM(CY2464:CY2483)</f>
        <v>0</v>
      </c>
      <c r="CZ2484" s="29">
        <f t="shared" si="12"/>
        <v>0</v>
      </c>
      <c r="DA2484" s="29">
        <f t="shared" si="12"/>
        <v>0</v>
      </c>
      <c r="DB2484" s="29">
        <f t="shared" si="12"/>
        <v>0</v>
      </c>
      <c r="DC2484" s="29">
        <f t="shared" si="12"/>
        <v>0</v>
      </c>
      <c r="DD2484" s="29">
        <f t="shared" si="12"/>
        <v>0</v>
      </c>
      <c r="DE2484" s="29">
        <f t="shared" si="12"/>
        <v>0</v>
      </c>
      <c r="DF2484" s="29">
        <f t="shared" si="12"/>
        <v>0</v>
      </c>
      <c r="DG2484" s="29">
        <f t="shared" si="12"/>
        <v>0</v>
      </c>
      <c r="DH2484" s="29"/>
      <c r="DI2484" s="29"/>
      <c r="DJ2484" s="29"/>
      <c r="DK2484" s="29"/>
      <c r="DL2484" s="29"/>
      <c r="DM2484" s="29"/>
      <c r="DN2484" s="29"/>
      <c r="DO2484" s="29"/>
      <c r="DP2484" s="29"/>
      <c r="DQ2484" s="29"/>
      <c r="DR2484" s="29"/>
      <c r="DS2484" s="29"/>
      <c r="DT2484" s="29"/>
      <c r="DU2484" s="29"/>
      <c r="DV2484" s="29"/>
      <c r="DW2484" s="29"/>
      <c r="DX2484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99"/>
  <sheetViews>
    <sheetView showGridLines="0" topLeftCell="A28" zoomScale="130" zoomScaleNormal="130" workbookViewId="0">
      <selection activeCell="D37" sqref="D3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"/>
      <c r="B1" s="2"/>
      <c r="C1" s="2"/>
      <c r="D1" s="2"/>
      <c r="E1" s="2"/>
      <c r="F1" s="2"/>
    </row>
    <row r="2" spans="1:8" x14ac:dyDescent="0.2">
      <c r="A2" s="189" t="s">
        <v>73</v>
      </c>
      <c r="B2" s="189"/>
      <c r="C2" s="189"/>
      <c r="D2" s="189"/>
      <c r="E2" s="189"/>
      <c r="F2" s="189"/>
    </row>
    <row r="3" spans="1:8" x14ac:dyDescent="0.2">
      <c r="A3" s="190" t="s">
        <v>4</v>
      </c>
      <c r="B3" s="190"/>
      <c r="C3" s="190"/>
      <c r="D3" s="190"/>
      <c r="E3" s="190"/>
      <c r="F3" s="190"/>
    </row>
    <row r="4" spans="1:8" x14ac:dyDescent="0.2">
      <c r="A4" s="190" t="s">
        <v>79</v>
      </c>
      <c r="B4" s="190"/>
      <c r="C4" s="190"/>
      <c r="D4" s="190"/>
      <c r="E4" s="190"/>
      <c r="F4" s="190"/>
    </row>
    <row r="5" spans="1:8" x14ac:dyDescent="0.2">
      <c r="A5" s="190" t="s">
        <v>84</v>
      </c>
      <c r="B5" s="190"/>
      <c r="C5" s="190"/>
      <c r="D5" s="190"/>
      <c r="E5" s="190"/>
      <c r="F5" s="190"/>
    </row>
    <row r="6" spans="1:8" x14ac:dyDescent="0.2">
      <c r="A6" s="126" t="s">
        <v>91</v>
      </c>
      <c r="B6" s="124"/>
      <c r="C6" s="124"/>
      <c r="D6" s="124"/>
      <c r="E6" s="124"/>
      <c r="F6" s="124"/>
    </row>
    <row r="7" spans="1:8" x14ac:dyDescent="0.2">
      <c r="A7" s="190" t="s">
        <v>72</v>
      </c>
      <c r="B7" s="190"/>
      <c r="C7" s="190"/>
      <c r="D7" s="190"/>
      <c r="E7" s="190"/>
      <c r="F7" s="190"/>
    </row>
    <row r="8" spans="1:8" x14ac:dyDescent="0.2">
      <c r="A8" s="97" t="s">
        <v>137</v>
      </c>
      <c r="B8" s="88"/>
      <c r="C8" s="88"/>
      <c r="D8" s="88"/>
      <c r="E8" s="88"/>
      <c r="F8" s="88"/>
      <c r="G8" s="22"/>
    </row>
    <row r="9" spans="1:8" ht="13.5" thickBot="1" x14ac:dyDescent="0.25">
      <c r="A9" s="3"/>
      <c r="B9" s="3"/>
      <c r="C9" s="3"/>
      <c r="D9" s="96" t="s">
        <v>185</v>
      </c>
      <c r="E9" s="3"/>
      <c r="F9" s="3"/>
    </row>
    <row r="10" spans="1:8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7" t="s">
        <v>0</v>
      </c>
      <c r="G10" s="144"/>
    </row>
    <row r="11" spans="1:8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6"/>
      <c r="G11" s="111"/>
      <c r="H11" s="22"/>
    </row>
    <row r="12" spans="1:8" x14ac:dyDescent="0.2">
      <c r="A12" s="10">
        <v>51</v>
      </c>
      <c r="B12" s="11" t="s">
        <v>16</v>
      </c>
      <c r="C12" s="99">
        <f>SUM(C13+C17+C19)</f>
        <v>116494.95999999999</v>
      </c>
      <c r="D12" s="99">
        <f t="shared" ref="D12:F12" si="0">SUM(D13+D17+D19)</f>
        <v>53352.689999999995</v>
      </c>
      <c r="E12" s="99">
        <f t="shared" si="0"/>
        <v>0</v>
      </c>
      <c r="F12" s="99">
        <f t="shared" si="0"/>
        <v>169847.65</v>
      </c>
      <c r="G12" s="107"/>
      <c r="H12" s="22"/>
    </row>
    <row r="13" spans="1:8" x14ac:dyDescent="0.2">
      <c r="A13" s="12">
        <v>511</v>
      </c>
      <c r="B13" s="13" t="s">
        <v>106</v>
      </c>
      <c r="C13" s="89">
        <f>SUM(C14:C16)</f>
        <v>105445.2</v>
      </c>
      <c r="D13" s="89">
        <f>SUM(D14:D16)</f>
        <v>45460</v>
      </c>
      <c r="E13" s="89">
        <f>SUM(E14:E16)</f>
        <v>0</v>
      </c>
      <c r="F13" s="89">
        <f>SUM(F14:F16)</f>
        <v>150905.20000000001</v>
      </c>
    </row>
    <row r="14" spans="1:8" x14ac:dyDescent="0.2">
      <c r="A14" s="14">
        <v>51101</v>
      </c>
      <c r="B14" s="15" t="s">
        <v>17</v>
      </c>
      <c r="C14" s="90">
        <v>90920</v>
      </c>
      <c r="D14" s="90">
        <v>45460</v>
      </c>
      <c r="E14" s="90"/>
      <c r="F14" s="90">
        <f>SUM(C14:E14)</f>
        <v>136380</v>
      </c>
    </row>
    <row r="15" spans="1:8" x14ac:dyDescent="0.2">
      <c r="A15" s="14">
        <v>51103</v>
      </c>
      <c r="B15" s="20" t="s">
        <v>18</v>
      </c>
      <c r="C15" s="90">
        <v>11025.2</v>
      </c>
      <c r="D15" s="90"/>
      <c r="E15" s="90"/>
      <c r="F15" s="90">
        <f t="shared" ref="F15:F16" si="1">SUM(C15:E15)</f>
        <v>11025.2</v>
      </c>
    </row>
    <row r="16" spans="1:8" x14ac:dyDescent="0.2">
      <c r="A16" s="17">
        <v>51107</v>
      </c>
      <c r="B16" s="18" t="s">
        <v>20</v>
      </c>
      <c r="C16" s="90">
        <v>3500</v>
      </c>
      <c r="D16" s="90"/>
      <c r="E16" s="90"/>
      <c r="F16" s="90">
        <f t="shared" si="1"/>
        <v>3500</v>
      </c>
    </row>
    <row r="17" spans="1:8" x14ac:dyDescent="0.2">
      <c r="A17" s="12">
        <v>514</v>
      </c>
      <c r="B17" s="11" t="s">
        <v>21</v>
      </c>
      <c r="C17" s="89">
        <f>SUM(C18)</f>
        <v>5809.23</v>
      </c>
      <c r="D17" s="89">
        <f t="shared" ref="D17:F17" si="2">SUM(D18)</f>
        <v>4149.45</v>
      </c>
      <c r="E17" s="89">
        <f t="shared" si="2"/>
        <v>0</v>
      </c>
      <c r="F17" s="89">
        <f t="shared" si="2"/>
        <v>9958.68</v>
      </c>
    </row>
    <row r="18" spans="1:8" x14ac:dyDescent="0.2">
      <c r="A18" s="17">
        <v>51401</v>
      </c>
      <c r="B18" s="20" t="s">
        <v>22</v>
      </c>
      <c r="C18" s="90">
        <v>5809.23</v>
      </c>
      <c r="D18" s="90">
        <v>4149.45</v>
      </c>
      <c r="E18" s="90"/>
      <c r="F18" s="90">
        <f>SUM(C18:E18)</f>
        <v>9958.68</v>
      </c>
    </row>
    <row r="19" spans="1:8" x14ac:dyDescent="0.2">
      <c r="A19" s="12">
        <v>515</v>
      </c>
      <c r="B19" s="19" t="s">
        <v>23</v>
      </c>
      <c r="C19" s="89">
        <f>SUM(C20:C20)</f>
        <v>5240.53</v>
      </c>
      <c r="D19" s="89">
        <f>SUM(D20:D20)</f>
        <v>3743.24</v>
      </c>
      <c r="E19" s="89">
        <f>SUM(E20:E20)</f>
        <v>0</v>
      </c>
      <c r="F19" s="89">
        <f>SUM(F20:F20)</f>
        <v>8983.77</v>
      </c>
    </row>
    <row r="20" spans="1:8" x14ac:dyDescent="0.2">
      <c r="A20" s="17">
        <v>51501</v>
      </c>
      <c r="B20" s="20" t="s">
        <v>22</v>
      </c>
      <c r="C20" s="90">
        <v>5240.53</v>
      </c>
      <c r="D20" s="90">
        <v>3743.24</v>
      </c>
      <c r="E20" s="90"/>
      <c r="F20" s="90">
        <f>SUM(C20:E20)</f>
        <v>8983.77</v>
      </c>
    </row>
    <row r="21" spans="1:8" x14ac:dyDescent="0.2">
      <c r="A21" s="12">
        <v>54</v>
      </c>
      <c r="B21" s="19" t="s">
        <v>26</v>
      </c>
      <c r="C21" s="33">
        <f>SUM(C22+C35+C41)</f>
        <v>91806</v>
      </c>
      <c r="D21" s="33">
        <f t="shared" ref="D21:F21" si="3">SUM(D22+D35+D41)</f>
        <v>129000</v>
      </c>
      <c r="E21" s="33">
        <f t="shared" si="3"/>
        <v>0</v>
      </c>
      <c r="F21" s="33">
        <f t="shared" si="3"/>
        <v>220806</v>
      </c>
    </row>
    <row r="22" spans="1:8" x14ac:dyDescent="0.2">
      <c r="A22" s="12">
        <v>541</v>
      </c>
      <c r="B22" s="19" t="s">
        <v>117</v>
      </c>
      <c r="C22" s="33">
        <f>SUM(C23:C34)</f>
        <v>36556</v>
      </c>
      <c r="D22" s="33">
        <f t="shared" ref="D22:F22" si="4">SUM(D23:D34)</f>
        <v>27000</v>
      </c>
      <c r="E22" s="33">
        <f t="shared" si="4"/>
        <v>0</v>
      </c>
      <c r="F22" s="33">
        <f t="shared" si="4"/>
        <v>63556</v>
      </c>
      <c r="G22" s="21"/>
    </row>
    <row r="23" spans="1:8" x14ac:dyDescent="0.2">
      <c r="A23" s="17">
        <v>54104</v>
      </c>
      <c r="B23" s="20" t="s">
        <v>29</v>
      </c>
      <c r="C23" s="34">
        <v>2588</v>
      </c>
      <c r="D23" s="34"/>
      <c r="E23" s="34"/>
      <c r="F23" s="34">
        <f t="shared" ref="F23:F47" si="5">SUM(C23:E23)</f>
        <v>2588</v>
      </c>
      <c r="G23" s="21"/>
    </row>
    <row r="24" spans="1:8" x14ac:dyDescent="0.2">
      <c r="A24" s="17">
        <v>54105</v>
      </c>
      <c r="B24" s="20" t="s">
        <v>30</v>
      </c>
      <c r="C24" s="34">
        <v>500</v>
      </c>
      <c r="D24" s="34"/>
      <c r="E24" s="34"/>
      <c r="F24" s="34">
        <f t="shared" si="5"/>
        <v>500</v>
      </c>
      <c r="G24" s="132"/>
      <c r="H24" s="22"/>
    </row>
    <row r="25" spans="1:8" x14ac:dyDescent="0.2">
      <c r="A25" s="17">
        <v>54106</v>
      </c>
      <c r="B25" s="20" t="s">
        <v>31</v>
      </c>
      <c r="C25" s="34">
        <v>2542</v>
      </c>
      <c r="D25" s="34"/>
      <c r="E25" s="34"/>
      <c r="F25" s="34">
        <f t="shared" si="5"/>
        <v>2542</v>
      </c>
      <c r="G25" s="132"/>
      <c r="H25" s="22"/>
    </row>
    <row r="26" spans="1:8" x14ac:dyDescent="0.2">
      <c r="A26" s="17">
        <v>54107</v>
      </c>
      <c r="B26" s="20" t="s">
        <v>87</v>
      </c>
      <c r="C26" s="34">
        <v>4221</v>
      </c>
      <c r="D26" s="34"/>
      <c r="E26" s="34"/>
      <c r="F26" s="34">
        <f t="shared" si="5"/>
        <v>4221</v>
      </c>
      <c r="G26" s="107"/>
      <c r="H26" s="22"/>
    </row>
    <row r="27" spans="1:8" x14ac:dyDescent="0.2">
      <c r="A27" s="17">
        <v>54109</v>
      </c>
      <c r="B27" s="20" t="s">
        <v>32</v>
      </c>
      <c r="C27" s="34">
        <v>6000</v>
      </c>
      <c r="D27" s="34">
        <v>6000</v>
      </c>
      <c r="E27" s="34"/>
      <c r="F27" s="34">
        <f t="shared" si="5"/>
        <v>12000</v>
      </c>
      <c r="G27" s="132"/>
      <c r="H27" s="22"/>
    </row>
    <row r="28" spans="1:8" x14ac:dyDescent="0.2">
      <c r="A28" s="17">
        <v>54110</v>
      </c>
      <c r="B28" s="20" t="s">
        <v>33</v>
      </c>
      <c r="C28" s="90">
        <v>12000</v>
      </c>
      <c r="D28" s="34">
        <v>10000</v>
      </c>
      <c r="E28" s="34"/>
      <c r="F28" s="90">
        <f t="shared" si="5"/>
        <v>22000</v>
      </c>
      <c r="G28" s="132"/>
      <c r="H28" s="22"/>
    </row>
    <row r="29" spans="1:8" x14ac:dyDescent="0.2">
      <c r="A29" s="17">
        <v>54111</v>
      </c>
      <c r="B29" s="20" t="s">
        <v>177</v>
      </c>
      <c r="C29" s="34">
        <v>2500</v>
      </c>
      <c r="D29" s="34"/>
      <c r="E29" s="34"/>
      <c r="F29" s="34">
        <f t="shared" si="5"/>
        <v>2500</v>
      </c>
      <c r="G29" s="108"/>
      <c r="H29" s="22"/>
    </row>
    <row r="30" spans="1:8" x14ac:dyDescent="0.2">
      <c r="A30" s="17">
        <v>54112</v>
      </c>
      <c r="B30" s="20" t="s">
        <v>144</v>
      </c>
      <c r="C30" s="34">
        <v>3000</v>
      </c>
      <c r="D30" s="34"/>
      <c r="E30" s="34"/>
      <c r="F30" s="34">
        <f t="shared" si="5"/>
        <v>3000</v>
      </c>
      <c r="G30" s="108"/>
      <c r="H30" s="22"/>
    </row>
    <row r="31" spans="1:8" x14ac:dyDescent="0.2">
      <c r="A31" s="17">
        <v>54114</v>
      </c>
      <c r="B31" s="20" t="s">
        <v>34</v>
      </c>
      <c r="C31" s="34">
        <v>105</v>
      </c>
      <c r="D31" s="34"/>
      <c r="E31" s="34"/>
      <c r="F31" s="34">
        <f t="shared" si="5"/>
        <v>105</v>
      </c>
      <c r="G31" s="22"/>
      <c r="H31" s="22"/>
    </row>
    <row r="32" spans="1:8" x14ac:dyDescent="0.2">
      <c r="A32" s="17">
        <v>54115</v>
      </c>
      <c r="B32" s="20" t="s">
        <v>35</v>
      </c>
      <c r="C32" s="34">
        <v>100</v>
      </c>
      <c r="D32" s="34"/>
      <c r="E32" s="34"/>
      <c r="F32" s="34">
        <f t="shared" si="5"/>
        <v>100</v>
      </c>
      <c r="G32" s="107"/>
      <c r="H32" s="22"/>
    </row>
    <row r="33" spans="1:8" x14ac:dyDescent="0.2">
      <c r="A33" s="17">
        <v>54118</v>
      </c>
      <c r="B33" s="20" t="s">
        <v>156</v>
      </c>
      <c r="C33" s="34">
        <v>2500</v>
      </c>
      <c r="D33" s="34">
        <v>5000</v>
      </c>
      <c r="E33" s="34"/>
      <c r="F33" s="34">
        <f t="shared" si="5"/>
        <v>7500</v>
      </c>
      <c r="G33" s="108"/>
      <c r="H33" s="22"/>
    </row>
    <row r="34" spans="1:8" x14ac:dyDescent="0.2">
      <c r="A34" s="17">
        <v>54119</v>
      </c>
      <c r="B34" s="20" t="s">
        <v>157</v>
      </c>
      <c r="C34" s="34">
        <v>500</v>
      </c>
      <c r="D34" s="34">
        <v>6000</v>
      </c>
      <c r="E34" s="34"/>
      <c r="F34" s="34">
        <f t="shared" si="5"/>
        <v>6500</v>
      </c>
      <c r="G34" s="22"/>
      <c r="H34" s="22"/>
    </row>
    <row r="35" spans="1:8" x14ac:dyDescent="0.2">
      <c r="A35" s="169">
        <v>542</v>
      </c>
      <c r="B35" s="170" t="s">
        <v>122</v>
      </c>
      <c r="C35" s="89">
        <f>SUM(C36:C40)</f>
        <v>36050</v>
      </c>
      <c r="D35" s="89">
        <f>SUM(D36:D40)</f>
        <v>77000</v>
      </c>
      <c r="E35" s="89">
        <f>SUM(E36:E40)</f>
        <v>0</v>
      </c>
      <c r="F35" s="89">
        <f>SUM(F36:F40)</f>
        <v>113050</v>
      </c>
      <c r="G35" s="22"/>
      <c r="H35" s="22"/>
    </row>
    <row r="36" spans="1:8" x14ac:dyDescent="0.2">
      <c r="A36" s="117">
        <v>54201</v>
      </c>
      <c r="B36" s="118" t="s">
        <v>145</v>
      </c>
      <c r="C36" s="90">
        <v>2000</v>
      </c>
      <c r="D36" s="90">
        <v>12000</v>
      </c>
      <c r="E36" s="90"/>
      <c r="F36" s="90">
        <f>SUM(C36:E36)</f>
        <v>14000</v>
      </c>
      <c r="G36" s="22"/>
      <c r="H36" s="22"/>
    </row>
    <row r="37" spans="1:8" x14ac:dyDescent="0.2">
      <c r="A37" s="117">
        <v>54202</v>
      </c>
      <c r="B37" s="118" t="s">
        <v>37</v>
      </c>
      <c r="C37" s="90">
        <v>2000</v>
      </c>
      <c r="D37" s="90">
        <v>10000</v>
      </c>
      <c r="E37" s="90"/>
      <c r="F37" s="90">
        <f>SUM(C37:E37)</f>
        <v>12000</v>
      </c>
      <c r="G37" s="22"/>
      <c r="H37" s="22"/>
    </row>
    <row r="38" spans="1:8" x14ac:dyDescent="0.2">
      <c r="A38" s="117">
        <v>54203</v>
      </c>
      <c r="B38" s="118" t="s">
        <v>38</v>
      </c>
      <c r="C38" s="90">
        <v>7000</v>
      </c>
      <c r="D38" s="90">
        <v>15000</v>
      </c>
      <c r="E38" s="90"/>
      <c r="F38" s="90">
        <f>SUM(C38:E38)</f>
        <v>22000</v>
      </c>
      <c r="G38" s="22"/>
      <c r="H38" s="22"/>
    </row>
    <row r="39" spans="1:8" x14ac:dyDescent="0.2">
      <c r="A39" s="117">
        <v>54204</v>
      </c>
      <c r="B39" s="118" t="s">
        <v>39</v>
      </c>
      <c r="C39" s="90">
        <v>50</v>
      </c>
      <c r="D39" s="90"/>
      <c r="E39" s="90"/>
      <c r="F39" s="90">
        <f>SUM(C39:E39)</f>
        <v>50</v>
      </c>
      <c r="G39" s="22"/>
      <c r="H39" s="22"/>
    </row>
    <row r="40" spans="1:8" x14ac:dyDescent="0.2">
      <c r="A40" s="117">
        <v>54205</v>
      </c>
      <c r="B40" s="118" t="s">
        <v>40</v>
      </c>
      <c r="C40" s="90">
        <v>25000</v>
      </c>
      <c r="D40" s="90">
        <v>40000</v>
      </c>
      <c r="E40" s="90"/>
      <c r="F40" s="90">
        <f>SUM(C40:E40)</f>
        <v>65000</v>
      </c>
      <c r="G40" s="22"/>
      <c r="H40" s="22"/>
    </row>
    <row r="41" spans="1:8" x14ac:dyDescent="0.2">
      <c r="A41" s="12">
        <v>543</v>
      </c>
      <c r="B41" s="19" t="s">
        <v>108</v>
      </c>
      <c r="C41" s="33">
        <f>SUM(C42:C47)</f>
        <v>19200</v>
      </c>
      <c r="D41" s="33">
        <f>SUM(D42:D47)</f>
        <v>25000</v>
      </c>
      <c r="E41" s="33">
        <f>SUM(E42:E47)</f>
        <v>0</v>
      </c>
      <c r="F41" s="33">
        <f>SUM(F42:F47)</f>
        <v>44200</v>
      </c>
      <c r="G41" s="21"/>
      <c r="H41" s="22"/>
    </row>
    <row r="42" spans="1:8" x14ac:dyDescent="0.2">
      <c r="A42" s="17">
        <v>54301</v>
      </c>
      <c r="B42" s="20" t="s">
        <v>41</v>
      </c>
      <c r="C42" s="34">
        <v>3600</v>
      </c>
      <c r="D42" s="34"/>
      <c r="E42" s="34"/>
      <c r="F42" s="34">
        <f t="shared" si="5"/>
        <v>3600</v>
      </c>
      <c r="G42" s="108"/>
      <c r="H42" s="22"/>
    </row>
    <row r="43" spans="1:8" x14ac:dyDescent="0.2">
      <c r="A43" s="17">
        <v>54302</v>
      </c>
      <c r="B43" s="20" t="s">
        <v>175</v>
      </c>
      <c r="C43" s="34">
        <v>5000</v>
      </c>
      <c r="D43" s="34">
        <v>20000</v>
      </c>
      <c r="E43" s="34"/>
      <c r="F43" s="34">
        <f t="shared" si="5"/>
        <v>25000</v>
      </c>
      <c r="G43" s="108"/>
      <c r="H43" s="22"/>
    </row>
    <row r="44" spans="1:8" x14ac:dyDescent="0.2">
      <c r="A44" s="17">
        <v>54303</v>
      </c>
      <c r="B44" s="20" t="s">
        <v>178</v>
      </c>
      <c r="C44" s="90">
        <v>3000</v>
      </c>
      <c r="D44" s="34"/>
      <c r="E44" s="34"/>
      <c r="F44" s="34">
        <f t="shared" si="5"/>
        <v>3000</v>
      </c>
      <c r="G44" s="108"/>
      <c r="H44" s="22"/>
    </row>
    <row r="45" spans="1:8" x14ac:dyDescent="0.2">
      <c r="A45" s="17">
        <v>54304</v>
      </c>
      <c r="B45" s="20" t="s">
        <v>93</v>
      </c>
      <c r="C45" s="34"/>
      <c r="D45" s="34">
        <v>5000</v>
      </c>
      <c r="E45" s="34"/>
      <c r="F45" s="34">
        <f t="shared" si="5"/>
        <v>5000</v>
      </c>
      <c r="G45" s="141"/>
      <c r="H45" s="22"/>
    </row>
    <row r="46" spans="1:8" x14ac:dyDescent="0.2">
      <c r="A46" s="17">
        <v>54313</v>
      </c>
      <c r="B46" s="20" t="s">
        <v>77</v>
      </c>
      <c r="C46" s="90">
        <v>600</v>
      </c>
      <c r="D46" s="34"/>
      <c r="E46" s="34"/>
      <c r="F46" s="34">
        <f t="shared" si="5"/>
        <v>600</v>
      </c>
      <c r="G46" s="145"/>
      <c r="H46" s="22"/>
    </row>
    <row r="47" spans="1:8" x14ac:dyDescent="0.2">
      <c r="A47" s="17">
        <v>54399</v>
      </c>
      <c r="B47" s="20" t="s">
        <v>147</v>
      </c>
      <c r="C47" s="34">
        <v>7000</v>
      </c>
      <c r="D47" s="34"/>
      <c r="E47" s="34"/>
      <c r="F47" s="34">
        <f t="shared" si="5"/>
        <v>7000</v>
      </c>
      <c r="G47" s="108"/>
      <c r="H47" s="22"/>
    </row>
    <row r="48" spans="1:8" x14ac:dyDescent="0.2">
      <c r="A48" s="12">
        <v>55</v>
      </c>
      <c r="B48" s="19" t="s">
        <v>52</v>
      </c>
      <c r="C48" s="33">
        <f>SUM(C49)</f>
        <v>1925</v>
      </c>
      <c r="D48" s="33">
        <f t="shared" ref="D48:F48" si="6">SUM(D49)</f>
        <v>0</v>
      </c>
      <c r="E48" s="33">
        <f t="shared" si="6"/>
        <v>0</v>
      </c>
      <c r="F48" s="33">
        <f t="shared" si="6"/>
        <v>1925</v>
      </c>
      <c r="G48" s="107"/>
      <c r="H48" s="22"/>
    </row>
    <row r="49" spans="1:8" x14ac:dyDescent="0.2">
      <c r="A49" s="12">
        <v>556</v>
      </c>
      <c r="B49" s="19" t="s">
        <v>111</v>
      </c>
      <c r="C49" s="33">
        <f>SUM(C50:C50)</f>
        <v>1925</v>
      </c>
      <c r="D49" s="33">
        <f>SUM(D50:D50)</f>
        <v>0</v>
      </c>
      <c r="E49" s="33">
        <f>SUM(E50:E50)</f>
        <v>0</v>
      </c>
      <c r="F49" s="33">
        <f>SUM(F50:F50)</f>
        <v>1925</v>
      </c>
      <c r="G49" s="22"/>
      <c r="H49" s="22"/>
    </row>
    <row r="50" spans="1:8" x14ac:dyDescent="0.2">
      <c r="A50" s="17">
        <v>55601</v>
      </c>
      <c r="B50" s="20" t="s">
        <v>53</v>
      </c>
      <c r="C50" s="34">
        <v>1925</v>
      </c>
      <c r="D50" s="34"/>
      <c r="E50" s="34"/>
      <c r="F50" s="34">
        <f t="shared" ref="F50" si="7">SUM(C50:E50)</f>
        <v>1925</v>
      </c>
      <c r="G50" s="22"/>
    </row>
    <row r="51" spans="1:8" x14ac:dyDescent="0.2">
      <c r="A51" s="17"/>
      <c r="B51" s="19" t="s">
        <v>68</v>
      </c>
      <c r="C51" s="33">
        <f>SUM(C12+C21+C48)</f>
        <v>210225.96</v>
      </c>
      <c r="D51" s="33">
        <f t="shared" ref="D51:F51" si="8">SUM(D12+D21+D48)</f>
        <v>182352.69</v>
      </c>
      <c r="E51" s="33">
        <f t="shared" si="8"/>
        <v>0</v>
      </c>
      <c r="F51" s="33">
        <f t="shared" si="8"/>
        <v>392578.65</v>
      </c>
      <c r="G51" s="132"/>
    </row>
    <row r="52" spans="1:8" x14ac:dyDescent="0.2">
      <c r="A52" s="17"/>
      <c r="B52" s="20"/>
      <c r="C52" s="34"/>
      <c r="D52" s="34"/>
      <c r="E52" s="34"/>
      <c r="F52" s="34"/>
      <c r="G52" s="107"/>
    </row>
    <row r="53" spans="1:8" x14ac:dyDescent="0.2">
      <c r="A53" s="12"/>
      <c r="B53" s="19" t="s">
        <v>69</v>
      </c>
      <c r="C53" s="33">
        <f>SUM(C12+C21+C48)</f>
        <v>210225.96</v>
      </c>
      <c r="D53" s="33">
        <f t="shared" ref="D53:F53" si="9">SUM(D12+D21+D48)</f>
        <v>182352.69</v>
      </c>
      <c r="E53" s="33">
        <f t="shared" si="9"/>
        <v>0</v>
      </c>
      <c r="F53" s="33">
        <f t="shared" si="9"/>
        <v>392578.65</v>
      </c>
      <c r="G53" s="36"/>
    </row>
    <row r="54" spans="1:8" x14ac:dyDescent="0.2">
      <c r="A54" s="12"/>
      <c r="B54" s="19" t="s">
        <v>70</v>
      </c>
      <c r="C54" s="33">
        <f>SUM(C13+C17+C19+C22+C35+C41+C49)</f>
        <v>210225.96</v>
      </c>
      <c r="D54" s="33">
        <f t="shared" ref="D54:F54" si="10">SUM(D13+D17+D19+D22+D35+D41+D49)</f>
        <v>182352.69</v>
      </c>
      <c r="E54" s="33">
        <f t="shared" si="10"/>
        <v>0</v>
      </c>
      <c r="F54" s="33">
        <f t="shared" si="10"/>
        <v>392578.65</v>
      </c>
      <c r="G54" s="111"/>
    </row>
    <row r="55" spans="1:8" x14ac:dyDescent="0.2">
      <c r="A55" s="12"/>
      <c r="B55" s="19" t="s">
        <v>71</v>
      </c>
      <c r="C55" s="33">
        <f>SUM(C14+C15+C16+C18+C20+C23+C24+C25+C26+C27+C28+C29+C30+C31+C32+C33+C34+C36+C37+C38+C39+C40+C42+C43+C44+C45+C46+C47+C50)</f>
        <v>210225.96</v>
      </c>
      <c r="D55" s="33">
        <f t="shared" ref="D55:F55" si="11">SUM(D14+D15+D16+D18+D20+D23+D24+D25+D26+D27+D28+D29+D30+D31+D32+D33+D34+D36+D37+D38+D39+D40+D42+D43+D44+D45+D46+D47+D50)</f>
        <v>182352.69</v>
      </c>
      <c r="E55" s="33">
        <f t="shared" si="11"/>
        <v>0</v>
      </c>
      <c r="F55" s="33">
        <f t="shared" si="11"/>
        <v>392578.65</v>
      </c>
      <c r="G55" s="142"/>
      <c r="H55" s="143"/>
    </row>
    <row r="56" spans="1:8" x14ac:dyDescent="0.2">
      <c r="A56" s="24"/>
      <c r="G56" s="22"/>
    </row>
    <row r="57" spans="1:8" x14ac:dyDescent="0.2">
      <c r="G57" s="22"/>
    </row>
    <row r="58" spans="1:8" x14ac:dyDescent="0.2">
      <c r="G58" s="22"/>
    </row>
    <row r="59" spans="1:8" x14ac:dyDescent="0.2">
      <c r="A59" s="95"/>
      <c r="B59" s="95"/>
      <c r="G59" s="22"/>
    </row>
    <row r="60" spans="1:8" x14ac:dyDescent="0.2">
      <c r="F60" s="128"/>
      <c r="G60" s="22"/>
    </row>
    <row r="61" spans="1:8" x14ac:dyDescent="0.2">
      <c r="G61" s="22"/>
    </row>
    <row r="62" spans="1:8" x14ac:dyDescent="0.2">
      <c r="G62" s="22"/>
    </row>
    <row r="63" spans="1:8" x14ac:dyDescent="0.2">
      <c r="G63" s="22"/>
    </row>
    <row r="64" spans="1:8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80" spans="7:7" x14ac:dyDescent="0.2"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97" ht="15" customHeight="1" x14ac:dyDescent="0.2"/>
    <row r="1104" spans="7:7" x14ac:dyDescent="0.2">
      <c r="G1104" s="25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26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27"/>
    </row>
    <row r="1123" spans="7:7" x14ac:dyDescent="0.2">
      <c r="G1123" s="28"/>
    </row>
    <row r="1124" spans="7:7" x14ac:dyDescent="0.2">
      <c r="G1124" s="27"/>
    </row>
    <row r="1125" spans="7:7" x14ac:dyDescent="0.2">
      <c r="G1125" s="29"/>
    </row>
    <row r="1126" spans="7:7" x14ac:dyDescent="0.2">
      <c r="G1126" s="22"/>
    </row>
    <row r="1127" spans="7:7" x14ac:dyDescent="0.2">
      <c r="G1127" s="21"/>
    </row>
    <row r="1128" spans="7:7" x14ac:dyDescent="0.2">
      <c r="G1128" s="22"/>
    </row>
    <row r="1129" spans="7:7" x14ac:dyDescent="0.2">
      <c r="G1129" s="22"/>
    </row>
    <row r="1130" spans="7:7" x14ac:dyDescent="0.2">
      <c r="G1130" s="22"/>
    </row>
    <row r="1131" spans="7:7" x14ac:dyDescent="0.2">
      <c r="G1131" s="21"/>
    </row>
    <row r="1132" spans="7:7" x14ac:dyDescent="0.2">
      <c r="G1132" s="21"/>
    </row>
    <row r="1133" spans="7:7" x14ac:dyDescent="0.2">
      <c r="G1133" s="21"/>
    </row>
    <row r="1134" spans="7:7" x14ac:dyDescent="0.2">
      <c r="G1134" s="21"/>
    </row>
    <row r="1135" spans="7:7" x14ac:dyDescent="0.2">
      <c r="G1135" s="21"/>
    </row>
    <row r="1136" spans="7:7" x14ac:dyDescent="0.2">
      <c r="G1136" s="21"/>
    </row>
    <row r="2478" spans="8:102" ht="11.1" customHeight="1" x14ac:dyDescent="0.2">
      <c r="H2478" s="25"/>
      <c r="I2478" s="25"/>
      <c r="J2478" s="25"/>
      <c r="K2478" s="25"/>
      <c r="L2478" s="25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  <c r="X2478" s="25"/>
      <c r="Y2478" s="25"/>
      <c r="Z2478" s="25"/>
      <c r="AA2478" s="25"/>
      <c r="AB2478" s="25"/>
      <c r="AC2478" s="25"/>
      <c r="AD2478" s="25"/>
      <c r="AE2478" s="25"/>
      <c r="AF2478" s="25"/>
      <c r="AG2478" s="25"/>
      <c r="AH2478" s="25"/>
      <c r="AI2478" s="25"/>
      <c r="AJ2478" s="25"/>
      <c r="AK2478" s="25"/>
      <c r="AL2478" s="25"/>
      <c r="AM2478" s="25"/>
      <c r="AN2478" s="25"/>
      <c r="AO2478" s="25"/>
      <c r="AP2478" s="25"/>
      <c r="AQ2478" s="25"/>
      <c r="AR2478" s="25"/>
      <c r="AS2478" s="25"/>
      <c r="AT2478" s="25"/>
      <c r="AU2478" s="25"/>
      <c r="AV2478" s="25"/>
      <c r="AW2478" s="25"/>
      <c r="AX2478" s="25"/>
      <c r="AZ2478" s="25"/>
      <c r="BA2478" s="25"/>
      <c r="BB2478" s="25"/>
      <c r="BC2478" s="25"/>
      <c r="BD2478" s="25"/>
      <c r="BE2478" s="25"/>
      <c r="BG2478" s="25"/>
      <c r="BH2478" s="25"/>
      <c r="BI2478" s="25"/>
      <c r="BJ2478" s="25"/>
      <c r="BK2478" s="25"/>
      <c r="BL2478" s="25"/>
      <c r="BN2478" s="25"/>
      <c r="BO2478" s="25"/>
      <c r="BP2478" s="25"/>
      <c r="BQ2478" s="25"/>
      <c r="BR2478" s="25"/>
      <c r="BS2478" s="25"/>
      <c r="BU2478" s="25"/>
      <c r="BV2478" s="25"/>
      <c r="BW2478" s="25"/>
      <c r="BX2478" s="25"/>
      <c r="BY2478" s="25"/>
      <c r="BZ2478" s="25"/>
      <c r="CB2478" s="25"/>
      <c r="CC2478" s="25"/>
      <c r="CD2478" s="25"/>
      <c r="CE2478" s="25"/>
      <c r="CF2478" s="25"/>
      <c r="CG2478" s="25"/>
      <c r="CI2478" s="25"/>
      <c r="CJ2478" s="25"/>
      <c r="CK2478" s="25"/>
      <c r="CL2478" s="25"/>
      <c r="CM2478" s="25"/>
      <c r="CN2478" s="25"/>
      <c r="CP2478" s="25"/>
      <c r="CQ2478" s="25"/>
      <c r="CR2478" s="25"/>
      <c r="CS2478" s="25"/>
      <c r="CT2478" s="25"/>
      <c r="CU2478" s="25"/>
      <c r="CW2478" s="25"/>
      <c r="CX2478" s="25"/>
    </row>
    <row r="2479" spans="8:102" ht="11.1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Z2479" s="1"/>
      <c r="BA2479" s="1"/>
      <c r="BB2479" s="1"/>
      <c r="BC2479" s="1"/>
      <c r="BD2479" s="1"/>
      <c r="BE2479" s="1"/>
      <c r="BG2479" s="1"/>
      <c r="BH2479" s="1"/>
      <c r="BI2479" s="1"/>
      <c r="BJ2479" s="1"/>
      <c r="BK2479" s="1"/>
      <c r="BL2479" s="1"/>
      <c r="BN2479" s="1"/>
      <c r="BO2479" s="1"/>
      <c r="BP2479" s="1"/>
      <c r="BQ2479" s="1"/>
      <c r="BR2479" s="1"/>
      <c r="BS2479" s="1"/>
      <c r="BU2479" s="1"/>
      <c r="BV2479" s="1"/>
      <c r="BW2479" s="1"/>
      <c r="BX2479" s="1"/>
      <c r="BY2479" s="1"/>
      <c r="BZ2479" s="1"/>
      <c r="CB2479" s="1"/>
      <c r="CC2479" s="1"/>
      <c r="CD2479" s="1"/>
      <c r="CE2479" s="1"/>
      <c r="CF2479" s="1"/>
      <c r="CG2479" s="1"/>
      <c r="CI2479" s="1"/>
      <c r="CJ2479" s="1"/>
      <c r="CK2479" s="1"/>
      <c r="CL2479" s="1"/>
      <c r="CM2479" s="1"/>
      <c r="CN2479" s="1"/>
      <c r="CP2479" s="1"/>
      <c r="CQ2479" s="1"/>
      <c r="CR2479" s="1"/>
      <c r="CS2479" s="1"/>
      <c r="CT2479" s="1"/>
      <c r="CU2479" s="1"/>
      <c r="CW2479" s="1"/>
      <c r="CX2479" s="1"/>
    </row>
    <row r="2480" spans="8:102" ht="11.1" customHeight="1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J2480" s="1"/>
      <c r="AK2480" s="1"/>
      <c r="AM2480" s="1"/>
      <c r="AO2480" s="1"/>
      <c r="AP2480" s="1"/>
      <c r="AQ2480" s="1"/>
      <c r="AR2480" s="1"/>
      <c r="AS2480" s="1"/>
      <c r="AT2480" s="1"/>
      <c r="AV2480" s="1"/>
      <c r="AX2480" s="1"/>
      <c r="AZ2480" s="1"/>
      <c r="BA2480" s="1"/>
      <c r="BB2480" s="1"/>
      <c r="BC2480" s="1"/>
      <c r="BD2480" s="1"/>
      <c r="BE2480" s="1"/>
      <c r="BG2480" s="1"/>
      <c r="BH2480" s="1"/>
      <c r="BI2480" s="1"/>
      <c r="BJ2480" s="1"/>
      <c r="BL2480" s="1"/>
      <c r="BN2480" s="1"/>
      <c r="BO2480" s="1"/>
      <c r="BP2480" s="1"/>
      <c r="BQ2480" s="1"/>
      <c r="BR2480" s="1"/>
      <c r="BS2480" s="1"/>
      <c r="BU2480" s="1"/>
      <c r="BV2480" s="1"/>
      <c r="BW2480" s="1"/>
      <c r="BX2480" s="1"/>
      <c r="BY2480" s="1"/>
      <c r="BZ2480" s="1"/>
      <c r="CB2480" s="1"/>
      <c r="CD2480" s="1"/>
      <c r="CE2480" s="1"/>
      <c r="CF2480" s="1"/>
      <c r="CG2480" s="1"/>
      <c r="CI2480" s="1"/>
      <c r="CJ2480" s="1"/>
      <c r="CK2480" s="1"/>
      <c r="CL2480" s="1"/>
      <c r="CM2480" s="1"/>
      <c r="CN2480" s="1"/>
      <c r="CP2480" s="1"/>
      <c r="CQ2480" s="1"/>
      <c r="CR2480" s="1"/>
      <c r="CW2480" s="1"/>
      <c r="CX2480" s="1"/>
    </row>
    <row r="2481" spans="8:102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J2481" s="1"/>
      <c r="AK2481" s="1"/>
      <c r="AM2481" s="1"/>
      <c r="AO2481" s="1"/>
      <c r="AP2481" s="1"/>
      <c r="AQ2481" s="1"/>
      <c r="AR2481" s="1"/>
      <c r="AS2481" s="1"/>
      <c r="AT2481" s="1"/>
      <c r="AV2481" s="1"/>
      <c r="AX2481" s="1"/>
      <c r="AZ2481" s="1"/>
      <c r="BA2481" s="1"/>
      <c r="BB2481" s="1"/>
      <c r="BC2481" s="1"/>
      <c r="BD2481" s="1"/>
      <c r="BE2481" s="1"/>
      <c r="BG2481" s="1"/>
      <c r="BH2481" s="1"/>
      <c r="BI2481" s="1"/>
      <c r="BJ2481" s="1"/>
      <c r="BL2481" s="1"/>
      <c r="BN2481" s="1"/>
      <c r="BO2481" s="1"/>
      <c r="BP2481" s="1"/>
      <c r="BQ2481" s="1"/>
      <c r="BR2481" s="1"/>
      <c r="BS2481" s="1"/>
      <c r="BU2481" s="1"/>
      <c r="BV2481" s="1"/>
      <c r="BW2481" s="1"/>
      <c r="BX2481" s="1"/>
      <c r="BY2481" s="1"/>
      <c r="BZ2481" s="1"/>
      <c r="CB2481" s="1"/>
      <c r="CD2481" s="1"/>
      <c r="CE2481" s="1"/>
      <c r="CF2481" s="1"/>
      <c r="CG2481" s="1"/>
      <c r="CI2481" s="1"/>
      <c r="CJ2481" s="1"/>
      <c r="CK2481" s="1"/>
      <c r="CL2481" s="1"/>
      <c r="CM2481" s="1"/>
      <c r="CN2481" s="1"/>
      <c r="CP2481" s="1"/>
      <c r="CQ2481" s="1"/>
      <c r="CR2481" s="1"/>
      <c r="CW2481" s="1"/>
      <c r="CX2481" s="1"/>
    </row>
    <row r="2482" spans="8:102" ht="12.95" customHeight="1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D2482" s="1"/>
      <c r="AE2482" s="1"/>
      <c r="AF2482" s="1"/>
      <c r="AG2482" s="1"/>
      <c r="AH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N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N2482" s="1"/>
      <c r="CR2482" s="1"/>
      <c r="CW2482" s="1"/>
      <c r="CX2482" s="1"/>
    </row>
    <row r="2483" spans="8:102" ht="12.95" customHeight="1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F2483" s="1"/>
      <c r="AG2483" s="1"/>
      <c r="AH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N2483" s="1"/>
      <c r="CR2483" s="1"/>
      <c r="CW2483" s="1"/>
      <c r="CX2483" s="1"/>
    </row>
    <row r="2484" spans="8:102" ht="12.95" customHeight="1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F2484" s="1"/>
      <c r="AG2484" s="1"/>
      <c r="AH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N2484" s="1"/>
      <c r="CR2484" s="1"/>
      <c r="CW2484" s="1"/>
      <c r="CX2484" s="1"/>
    </row>
    <row r="2485" spans="8:102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H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02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X2486" s="1"/>
      <c r="Y2486" s="1"/>
      <c r="Z2486" s="1"/>
      <c r="AA2486" s="1"/>
      <c r="AD2486" s="1"/>
      <c r="AE2486" s="1"/>
      <c r="AG2486" s="1"/>
      <c r="AH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02" x14ac:dyDescent="0.2">
      <c r="H2487" s="1"/>
      <c r="I2487" s="1"/>
      <c r="J2487" s="1"/>
      <c r="K2487" s="1"/>
      <c r="L2487" s="1"/>
      <c r="N2487" s="1"/>
      <c r="O2487" s="1"/>
      <c r="P2487" s="1"/>
      <c r="Q2487" s="1"/>
      <c r="R2487" s="1"/>
      <c r="S2487" s="1"/>
      <c r="T2487" s="1"/>
      <c r="V2487" s="1"/>
      <c r="W2487" s="1"/>
      <c r="X2487" s="1"/>
      <c r="Y2487" s="1"/>
      <c r="Z2487" s="1"/>
      <c r="AA2487" s="1"/>
      <c r="AD2487" s="1"/>
      <c r="AE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02" x14ac:dyDescent="0.2">
      <c r="H2488" s="1"/>
      <c r="I2488" s="1"/>
      <c r="J2488" s="1"/>
      <c r="K2488" s="1"/>
      <c r="L2488" s="1"/>
      <c r="N2488" s="1"/>
      <c r="O2488" s="1"/>
      <c r="P2488" s="1"/>
      <c r="Q2488" s="1"/>
      <c r="R2488" s="1"/>
      <c r="S2488" s="1"/>
      <c r="T2488" s="1"/>
      <c r="V2488" s="1"/>
      <c r="W2488" s="1"/>
      <c r="X2488" s="1"/>
      <c r="Y2488" s="1"/>
      <c r="Z2488" s="1"/>
      <c r="AA2488" s="1"/>
      <c r="AD2488" s="1"/>
      <c r="AE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02" x14ac:dyDescent="0.2">
      <c r="H2489" s="1"/>
      <c r="I2489" s="1"/>
      <c r="J2489" s="1"/>
      <c r="K2489" s="1"/>
      <c r="L2489" s="1"/>
      <c r="N2489" s="1"/>
      <c r="O2489" s="1"/>
      <c r="P2489" s="1"/>
      <c r="Q2489" s="1"/>
      <c r="R2489" s="1"/>
      <c r="S2489" s="1"/>
      <c r="T2489" s="1"/>
      <c r="V2489" s="1"/>
      <c r="W2489" s="1"/>
      <c r="X2489" s="1"/>
      <c r="Y2489" s="1"/>
      <c r="Z2489" s="1"/>
      <c r="AA2489" s="1"/>
      <c r="AD2489" s="1"/>
      <c r="AE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02" x14ac:dyDescent="0.2">
      <c r="H2490" s="1"/>
      <c r="I2490" s="1"/>
      <c r="J2490" s="1"/>
      <c r="K2490" s="1"/>
      <c r="L2490" s="1"/>
      <c r="N2490" s="1"/>
      <c r="O2490" s="1"/>
      <c r="P2490" s="1"/>
      <c r="Q2490" s="1"/>
      <c r="R2490" s="1"/>
      <c r="S2490" s="1"/>
      <c r="T2490" s="1"/>
      <c r="V2490" s="1"/>
      <c r="W2490" s="1"/>
      <c r="X2490" s="1"/>
      <c r="Y2490" s="1"/>
      <c r="Z2490" s="1"/>
      <c r="AA2490" s="1"/>
      <c r="AD2490" s="1"/>
      <c r="AE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02" x14ac:dyDescent="0.2">
      <c r="H2491" s="1"/>
      <c r="I2491" s="1"/>
      <c r="J2491" s="1"/>
      <c r="K2491" s="1"/>
      <c r="L2491" s="1"/>
      <c r="N2491" s="1"/>
      <c r="O2491" s="1"/>
      <c r="P2491" s="1"/>
      <c r="Q2491" s="1"/>
      <c r="R2491" s="1"/>
      <c r="S2491" s="1"/>
      <c r="T2491" s="1"/>
      <c r="V2491" s="1"/>
      <c r="W2491" s="1"/>
      <c r="Y2491" s="1"/>
      <c r="AA2491" s="1"/>
      <c r="AD2491" s="1"/>
      <c r="AE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I2491" s="1"/>
      <c r="BJ2491" s="1"/>
      <c r="BL2491" s="1"/>
      <c r="BO2491" s="1"/>
      <c r="BP2491" s="1"/>
      <c r="BQ2491" s="1"/>
      <c r="BR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02" x14ac:dyDescent="0.2">
      <c r="H2492" s="1"/>
      <c r="I2492" s="1"/>
      <c r="J2492" s="1"/>
      <c r="K2492" s="1"/>
      <c r="N2492" s="1"/>
      <c r="O2492" s="1"/>
      <c r="P2492" s="1"/>
      <c r="Q2492" s="1"/>
      <c r="R2492" s="1"/>
      <c r="S2492" s="1"/>
      <c r="T2492" s="1"/>
      <c r="V2492" s="1"/>
      <c r="W2492" s="1"/>
      <c r="Y2492" s="1"/>
      <c r="AG2492" s="1"/>
      <c r="AJ2492" s="1"/>
      <c r="AK2492" s="1"/>
      <c r="AM2492" s="1"/>
      <c r="AO2492" s="1"/>
      <c r="AP2492" s="1"/>
      <c r="AS2492" s="1"/>
      <c r="AV2492" s="1"/>
      <c r="AX2492" s="1"/>
      <c r="AZ2492" s="1"/>
      <c r="BA2492" s="1"/>
      <c r="BB2492" s="1"/>
      <c r="BC2492" s="1"/>
      <c r="BE2492" s="1"/>
      <c r="BG2492" s="1"/>
      <c r="BH2492" s="1"/>
      <c r="BI2492" s="1"/>
      <c r="BJ2492" s="1"/>
      <c r="BL2492" s="1"/>
      <c r="BO2492" s="1"/>
      <c r="BP2492" s="1"/>
      <c r="BQ2492" s="1"/>
      <c r="BR2492" s="1"/>
      <c r="BS2492" s="1"/>
      <c r="BV2492" s="1"/>
      <c r="BW2492" s="1"/>
      <c r="BX2492" s="1"/>
      <c r="BY2492" s="1"/>
      <c r="BZ2492" s="1"/>
      <c r="CD2492" s="1"/>
      <c r="CE2492" s="1"/>
      <c r="CF2492" s="1"/>
      <c r="CG2492" s="1"/>
      <c r="CJ2492" s="1"/>
      <c r="CK2492" s="1"/>
      <c r="CL2492" s="1"/>
      <c r="CM2492" s="1"/>
      <c r="CR2492" s="1"/>
      <c r="CW2492" s="1"/>
      <c r="CX2492" s="1"/>
    </row>
    <row r="2493" spans="8:102" x14ac:dyDescent="0.2">
      <c r="H2493" s="1"/>
      <c r="I2493" s="1"/>
      <c r="J2493" s="1"/>
      <c r="K2493" s="1"/>
      <c r="N2493" s="1"/>
      <c r="O2493" s="1"/>
      <c r="P2493" s="1"/>
      <c r="Q2493" s="1"/>
      <c r="R2493" s="1"/>
      <c r="S2493" s="1"/>
      <c r="T2493" s="1"/>
      <c r="V2493" s="1"/>
      <c r="W2493" s="1"/>
      <c r="Y2493" s="1"/>
      <c r="AG2493" s="1"/>
      <c r="AJ2493" s="1"/>
      <c r="AK2493" s="1"/>
      <c r="AM2493" s="1"/>
      <c r="AO2493" s="1"/>
      <c r="AP2493" s="1"/>
      <c r="AS2493" s="1"/>
      <c r="AV2493" s="1"/>
      <c r="AX2493" s="1"/>
      <c r="AZ2493" s="1"/>
      <c r="BA2493" s="1"/>
      <c r="BB2493" s="1"/>
      <c r="BC2493" s="1"/>
      <c r="BE2493" s="1"/>
      <c r="BG2493" s="1"/>
      <c r="BH2493" s="1"/>
      <c r="BI2493" s="1"/>
      <c r="BJ2493" s="1"/>
      <c r="BL2493" s="1"/>
      <c r="BO2493" s="1"/>
      <c r="BP2493" s="1"/>
      <c r="BQ2493" s="1"/>
      <c r="BR2493" s="1"/>
      <c r="BS2493" s="1"/>
      <c r="BV2493" s="1"/>
      <c r="BW2493" s="1"/>
      <c r="BX2493" s="1"/>
      <c r="BY2493" s="1"/>
      <c r="BZ2493" s="1"/>
      <c r="CD2493" s="1"/>
      <c r="CE2493" s="1"/>
      <c r="CF2493" s="1"/>
      <c r="CG2493" s="1"/>
      <c r="CJ2493" s="1"/>
      <c r="CK2493" s="1"/>
      <c r="CL2493" s="1"/>
      <c r="CM2493" s="1"/>
      <c r="CR2493" s="1"/>
      <c r="CW2493" s="1"/>
      <c r="CX2493" s="1"/>
    </row>
    <row r="2494" spans="8:102" x14ac:dyDescent="0.2">
      <c r="H2494" s="1"/>
      <c r="O2494" s="1"/>
      <c r="S2494" s="1"/>
      <c r="T2494" s="1"/>
      <c r="V2494" s="1"/>
      <c r="Y2494" s="1"/>
      <c r="AG2494" s="1"/>
      <c r="AJ2494" s="1"/>
      <c r="AK2494" s="1"/>
      <c r="AM2494" s="1"/>
      <c r="AO2494" s="1"/>
      <c r="AP2494" s="1"/>
      <c r="AS2494" s="1"/>
      <c r="AV2494" s="1"/>
      <c r="AX2494" s="1"/>
      <c r="AZ2494" s="1"/>
      <c r="BA2494" s="1"/>
      <c r="BB2494" s="1"/>
      <c r="BC2494" s="1"/>
      <c r="BE2494" s="1"/>
      <c r="BG2494" s="1"/>
      <c r="BH2494" s="1"/>
      <c r="BI2494" s="1"/>
      <c r="BJ2494" s="1"/>
      <c r="BL2494" s="1"/>
      <c r="BO2494" s="1"/>
      <c r="BP2494" s="1"/>
      <c r="BQ2494" s="1"/>
      <c r="BR2494" s="1"/>
      <c r="BS2494" s="1"/>
      <c r="BV2494" s="1"/>
      <c r="BW2494" s="1"/>
      <c r="BX2494" s="1"/>
      <c r="BY2494" s="1"/>
      <c r="BZ2494" s="1"/>
      <c r="CD2494" s="1"/>
      <c r="CE2494" s="1"/>
      <c r="CF2494" s="1"/>
      <c r="CG2494" s="1"/>
      <c r="CJ2494" s="1"/>
      <c r="CK2494" s="1"/>
      <c r="CL2494" s="1"/>
      <c r="CM2494" s="1"/>
      <c r="CR2494" s="1"/>
      <c r="CW2494" s="1"/>
      <c r="CX2494" s="1"/>
    </row>
    <row r="2495" spans="8:102" x14ac:dyDescent="0.2">
      <c r="H2495" s="1"/>
      <c r="S2495" s="1"/>
      <c r="T2495" s="1"/>
      <c r="V2495" s="1"/>
      <c r="Y2495" s="1"/>
      <c r="AG2495" s="1"/>
      <c r="AJ2495" s="1"/>
      <c r="AK2495" s="1"/>
      <c r="AM2495" s="1"/>
      <c r="AO2495" s="1"/>
      <c r="AP2495" s="1"/>
      <c r="AS2495" s="1"/>
      <c r="AV2495" s="1"/>
      <c r="AX2495" s="1"/>
      <c r="AZ2495" s="1"/>
      <c r="BA2495" s="1"/>
      <c r="BB2495" s="1"/>
      <c r="BC2495" s="1"/>
      <c r="BE2495" s="1"/>
      <c r="BG2495" s="1"/>
      <c r="BH2495" s="1"/>
      <c r="BI2495" s="1"/>
      <c r="BJ2495" s="1"/>
      <c r="BL2495" s="1"/>
      <c r="BO2495" s="1"/>
      <c r="BP2495" s="1"/>
      <c r="BQ2495" s="1"/>
      <c r="BR2495" s="1"/>
      <c r="BS2495" s="1"/>
      <c r="BV2495" s="1"/>
      <c r="BW2495" s="1"/>
      <c r="BX2495" s="1"/>
      <c r="BY2495" s="1"/>
      <c r="BZ2495" s="1"/>
      <c r="CD2495" s="1"/>
      <c r="CE2495" s="1"/>
      <c r="CF2495" s="1"/>
      <c r="CG2495" s="1"/>
      <c r="CJ2495" s="1"/>
      <c r="CK2495" s="1"/>
      <c r="CL2495" s="1"/>
      <c r="CM2495" s="1"/>
      <c r="CR2495" s="1"/>
      <c r="CW2495" s="1"/>
      <c r="CX2495" s="1"/>
    </row>
    <row r="2496" spans="8:102" x14ac:dyDescent="0.2">
      <c r="S2496" s="1"/>
      <c r="T2496" s="1"/>
      <c r="V2496" s="1"/>
      <c r="Y2496" s="1"/>
      <c r="AG2496" s="1"/>
      <c r="AJ2496" s="1"/>
      <c r="AK2496" s="1"/>
      <c r="AM2496" s="1"/>
      <c r="AO2496" s="1"/>
      <c r="AP2496" s="1"/>
      <c r="AS2496" s="1"/>
      <c r="AV2496" s="1"/>
      <c r="AX2496" s="1"/>
      <c r="AZ2496" s="1"/>
      <c r="BA2496" s="1"/>
      <c r="BB2496" s="1"/>
      <c r="BC2496" s="1"/>
      <c r="BE2496" s="1"/>
      <c r="BG2496" s="1"/>
      <c r="BH2496" s="1"/>
      <c r="BJ2496" s="1"/>
      <c r="BL2496" s="1"/>
      <c r="BO2496" s="1"/>
      <c r="BP2496" s="1"/>
      <c r="BQ2496" s="1"/>
      <c r="BS2496" s="1"/>
      <c r="BV2496" s="1"/>
      <c r="BW2496" s="1"/>
      <c r="BX2496" s="1"/>
      <c r="BY2496" s="1"/>
      <c r="BZ2496" s="1"/>
      <c r="CD2496" s="1"/>
      <c r="CE2496" s="1"/>
      <c r="CF2496" s="1"/>
      <c r="CG2496" s="1"/>
      <c r="CJ2496" s="1"/>
      <c r="CK2496" s="1"/>
      <c r="CL2496" s="1"/>
      <c r="CM2496" s="1"/>
      <c r="CR2496" s="1"/>
      <c r="CW2496" s="1"/>
      <c r="CX2496" s="1"/>
    </row>
    <row r="2497" spans="8:128" x14ac:dyDescent="0.2">
      <c r="S2497" s="1"/>
      <c r="T2497" s="1"/>
      <c r="V2497" s="1"/>
      <c r="Y2497" s="1"/>
      <c r="AG2497" s="1"/>
      <c r="AJ2497" s="1"/>
      <c r="AK2497" s="1"/>
      <c r="AM2497" s="1"/>
      <c r="AO2497" s="1"/>
      <c r="AP2497" s="1"/>
      <c r="AZ2497" s="1"/>
      <c r="BA2497" s="1"/>
      <c r="BH2497" s="1"/>
      <c r="BO2497" s="1"/>
      <c r="BP2497" s="1"/>
      <c r="CD2497" s="1"/>
      <c r="CE2497" s="1"/>
      <c r="CF2497" s="1"/>
      <c r="CW2497" s="1"/>
      <c r="CX2497" s="1"/>
    </row>
    <row r="2498" spans="8:128" x14ac:dyDescent="0.2">
      <c r="AG2498" s="1"/>
      <c r="AK2498" s="1"/>
      <c r="AM2498" s="1"/>
      <c r="AP2498" s="1"/>
      <c r="AZ2498" s="1"/>
      <c r="BA2498" s="1"/>
      <c r="BO2498" s="1"/>
      <c r="BP2498" s="1"/>
      <c r="CD2498" s="1"/>
      <c r="CE2498" s="1"/>
      <c r="CF2498" s="1"/>
      <c r="CW2498" s="1"/>
    </row>
    <row r="2499" spans="8:128" x14ac:dyDescent="0.2"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  <c r="W2499" s="29"/>
      <c r="X2499" s="29"/>
      <c r="Y2499" s="29"/>
      <c r="Z2499" s="29"/>
      <c r="AA2499" s="29"/>
      <c r="AB2499" s="29"/>
      <c r="AC2499" s="29"/>
      <c r="AD2499" s="29"/>
      <c r="AE2499" s="29"/>
      <c r="AF2499" s="29"/>
      <c r="AG2499" s="29"/>
      <c r="AH2499" s="29"/>
      <c r="AI2499" s="29"/>
      <c r="AJ2499" s="29"/>
      <c r="AK2499" s="29"/>
      <c r="AL2499" s="29"/>
      <c r="AM2499" s="29"/>
      <c r="AN2499" s="29"/>
      <c r="AO2499" s="29"/>
      <c r="AP2499" s="29"/>
      <c r="AQ2499" s="29"/>
      <c r="AR2499" s="29"/>
      <c r="AS2499" s="29"/>
      <c r="AT2499" s="29"/>
      <c r="AU2499" s="29"/>
      <c r="AV2499" s="29"/>
      <c r="AW2499" s="29"/>
      <c r="AX2499" s="29"/>
      <c r="AY2499" s="29"/>
      <c r="AZ2499" s="29"/>
      <c r="BA2499" s="29"/>
      <c r="BB2499" s="29"/>
      <c r="BC2499" s="29"/>
      <c r="BD2499" s="29"/>
      <c r="BE2499" s="29"/>
      <c r="BF2499" s="29"/>
      <c r="BG2499" s="29"/>
      <c r="BH2499" s="29"/>
      <c r="BI2499" s="29"/>
      <c r="BJ2499" s="29"/>
      <c r="BK2499" s="29"/>
      <c r="BL2499" s="29"/>
      <c r="BM2499" s="29"/>
      <c r="BN2499" s="29"/>
      <c r="BO2499" s="29"/>
      <c r="BP2499" s="29"/>
      <c r="BQ2499" s="29"/>
      <c r="BR2499" s="29"/>
      <c r="BS2499" s="29"/>
      <c r="BT2499" s="29"/>
      <c r="BU2499" s="29"/>
      <c r="BV2499" s="29"/>
      <c r="BW2499" s="29"/>
      <c r="BX2499" s="29"/>
      <c r="BY2499" s="29"/>
      <c r="BZ2499" s="29"/>
      <c r="CA2499" s="29"/>
      <c r="CB2499" s="29"/>
      <c r="CC2499" s="29"/>
      <c r="CD2499" s="29"/>
      <c r="CE2499" s="29"/>
      <c r="CF2499" s="29"/>
      <c r="CG2499" s="29"/>
      <c r="CH2499" s="29"/>
      <c r="CI2499" s="29"/>
      <c r="CJ2499" s="29"/>
      <c r="CK2499" s="29"/>
      <c r="CL2499" s="29"/>
      <c r="CM2499" s="29"/>
      <c r="CN2499" s="29"/>
      <c r="CO2499" s="29"/>
      <c r="CP2499" s="29"/>
      <c r="CQ2499" s="29"/>
      <c r="CR2499" s="29"/>
      <c r="CS2499" s="29"/>
      <c r="CT2499" s="29"/>
      <c r="CU2499" s="29"/>
      <c r="CV2499" s="29"/>
      <c r="CW2499" s="29"/>
      <c r="CX2499" s="29"/>
      <c r="CY2499" s="29">
        <f t="shared" ref="CY2499:DG2499" si="12">SUM(CY2479:CY2498)</f>
        <v>0</v>
      </c>
      <c r="CZ2499" s="29">
        <f t="shared" si="12"/>
        <v>0</v>
      </c>
      <c r="DA2499" s="29">
        <f t="shared" si="12"/>
        <v>0</v>
      </c>
      <c r="DB2499" s="29">
        <f t="shared" si="12"/>
        <v>0</v>
      </c>
      <c r="DC2499" s="29">
        <f t="shared" si="12"/>
        <v>0</v>
      </c>
      <c r="DD2499" s="29">
        <f t="shared" si="12"/>
        <v>0</v>
      </c>
      <c r="DE2499" s="29">
        <f t="shared" si="12"/>
        <v>0</v>
      </c>
      <c r="DF2499" s="29">
        <f t="shared" si="12"/>
        <v>0</v>
      </c>
      <c r="DG2499" s="29">
        <f t="shared" si="12"/>
        <v>0</v>
      </c>
      <c r="DH2499" s="29"/>
      <c r="DI2499" s="29"/>
      <c r="DJ2499" s="29"/>
      <c r="DK2499" s="29"/>
      <c r="DL2499" s="29"/>
      <c r="DM2499" s="29"/>
      <c r="DN2499" s="29"/>
      <c r="DO2499" s="29"/>
      <c r="DP2499" s="29"/>
      <c r="DQ2499" s="29"/>
      <c r="DR2499" s="29"/>
      <c r="DS2499" s="29"/>
      <c r="DT2499" s="29"/>
      <c r="DU2499" s="29"/>
      <c r="DV2499" s="29"/>
      <c r="DW2499" s="29"/>
      <c r="DX2499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2"/>
  <sheetViews>
    <sheetView showGridLines="0" zoomScale="130" zoomScaleNormal="130" workbookViewId="0">
      <selection activeCell="E50" sqref="E50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91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97" t="s">
        <v>92</v>
      </c>
      <c r="B8" s="42"/>
      <c r="C8" s="42"/>
      <c r="D8" s="42"/>
      <c r="E8" s="42"/>
      <c r="F8" s="42"/>
    </row>
    <row r="9" spans="1:6" ht="13.5" thickBot="1" x14ac:dyDescent="0.25">
      <c r="A9" s="3"/>
      <c r="B9" s="3"/>
      <c r="C9" s="3"/>
      <c r="D9" s="96"/>
      <c r="E9" s="3"/>
      <c r="F9" s="3"/>
    </row>
    <row r="10" spans="1:6" x14ac:dyDescent="0.2">
      <c r="A10" s="183" t="s">
        <v>8</v>
      </c>
      <c r="B10" s="185" t="s">
        <v>9</v>
      </c>
      <c r="C10" s="4" t="s">
        <v>10</v>
      </c>
      <c r="D10" s="40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6"/>
      <c r="C11" s="7" t="s">
        <v>13</v>
      </c>
      <c r="D11" s="41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7659.96</v>
      </c>
      <c r="D12" s="99">
        <f>SUM(D13+D16+D18)</f>
        <v>4951.72</v>
      </c>
      <c r="E12" s="99">
        <f>SUM(E13+E16+E18)</f>
        <v>0</v>
      </c>
      <c r="F12" s="99">
        <f>SUM(F13+F16+F18)</f>
        <v>12611.674999999999</v>
      </c>
    </row>
    <row r="13" spans="1:6" x14ac:dyDescent="0.2">
      <c r="A13" s="12">
        <v>511</v>
      </c>
      <c r="B13" s="13" t="s">
        <v>106</v>
      </c>
      <c r="C13" s="89">
        <f>SUM(C14:C15)</f>
        <v>6940.05</v>
      </c>
      <c r="D13" s="89">
        <f>SUM(D14:D15)</f>
        <v>4437.5</v>
      </c>
      <c r="E13" s="89">
        <f>SUM(E14:E15)</f>
        <v>0</v>
      </c>
      <c r="F13" s="89">
        <f>SUM(F14:F15)</f>
        <v>11377.55</v>
      </c>
    </row>
    <row r="14" spans="1:6" x14ac:dyDescent="0.2">
      <c r="A14" s="14">
        <v>51101</v>
      </c>
      <c r="B14" s="15" t="s">
        <v>17</v>
      </c>
      <c r="C14" s="90">
        <v>6212.5</v>
      </c>
      <c r="D14" s="90">
        <v>4437.5</v>
      </c>
      <c r="E14" s="90"/>
      <c r="F14" s="90">
        <f>'[1]medio a'!$G$15</f>
        <v>10650</v>
      </c>
    </row>
    <row r="15" spans="1:6" x14ac:dyDescent="0.2">
      <c r="A15" s="14">
        <v>51103</v>
      </c>
      <c r="B15" s="20" t="s">
        <v>18</v>
      </c>
      <c r="C15" s="90">
        <v>727.55</v>
      </c>
      <c r="D15" s="90"/>
      <c r="E15" s="90"/>
      <c r="F15" s="90">
        <f t="shared" ref="F15" si="0">SUM(C15:E15)</f>
        <v>727.55</v>
      </c>
    </row>
    <row r="16" spans="1:6" x14ac:dyDescent="0.2">
      <c r="A16" s="12">
        <v>514</v>
      </c>
      <c r="B16" s="11" t="s">
        <v>21</v>
      </c>
      <c r="C16" s="89">
        <f>SUM(C17)</f>
        <v>465.94</v>
      </c>
      <c r="D16" s="89">
        <f t="shared" ref="D16:F16" si="1">SUM(D17)</f>
        <v>332.81</v>
      </c>
      <c r="E16" s="89">
        <f t="shared" si="1"/>
        <v>0</v>
      </c>
      <c r="F16" s="89">
        <f t="shared" si="1"/>
        <v>798.75</v>
      </c>
    </row>
    <row r="17" spans="1:7" x14ac:dyDescent="0.2">
      <c r="A17" s="17">
        <v>51401</v>
      </c>
      <c r="B17" s="20" t="s">
        <v>22</v>
      </c>
      <c r="C17" s="90">
        <v>465.94</v>
      </c>
      <c r="D17" s="90">
        <v>332.81</v>
      </c>
      <c r="E17" s="90"/>
      <c r="F17" s="90">
        <f>'[1]medio a'!$J$15</f>
        <v>798.75</v>
      </c>
    </row>
    <row r="18" spans="1:7" x14ac:dyDescent="0.2">
      <c r="A18" s="12">
        <v>515</v>
      </c>
      <c r="B18" s="19" t="s">
        <v>23</v>
      </c>
      <c r="C18" s="89">
        <f>SUM(C19:C19)</f>
        <v>253.97</v>
      </c>
      <c r="D18" s="89">
        <f>SUM(D19:D19)</f>
        <v>181.41</v>
      </c>
      <c r="E18" s="89">
        <f>SUM(E19:E19)</f>
        <v>0</v>
      </c>
      <c r="F18" s="89">
        <f>SUM(F19:F19)</f>
        <v>435.375</v>
      </c>
    </row>
    <row r="19" spans="1:7" x14ac:dyDescent="0.2">
      <c r="A19" s="17">
        <v>51501</v>
      </c>
      <c r="B19" s="20" t="s">
        <v>22</v>
      </c>
      <c r="C19" s="90">
        <v>253.97</v>
      </c>
      <c r="D19" s="90">
        <v>181.41</v>
      </c>
      <c r="E19" s="90"/>
      <c r="F19" s="90">
        <f>'[1]medio a'!$L$15</f>
        <v>435.375</v>
      </c>
    </row>
    <row r="20" spans="1:7" x14ac:dyDescent="0.2">
      <c r="A20" s="12">
        <v>54</v>
      </c>
      <c r="B20" s="19" t="s">
        <v>26</v>
      </c>
      <c r="C20" s="33">
        <f>SUM(C21+C31+C34+C36)</f>
        <v>2274.5</v>
      </c>
      <c r="D20" s="33">
        <f>SUM(D21+D31+D34+D36)</f>
        <v>1761</v>
      </c>
      <c r="E20" s="33">
        <f t="shared" ref="E20:F20" si="2">SUM(E21+E31+E34+E36)</f>
        <v>0</v>
      </c>
      <c r="F20" s="33">
        <f t="shared" si="2"/>
        <v>4035.5</v>
      </c>
    </row>
    <row r="21" spans="1:7" x14ac:dyDescent="0.2">
      <c r="A21" s="12">
        <v>541</v>
      </c>
      <c r="B21" s="19" t="s">
        <v>117</v>
      </c>
      <c r="C21" s="33">
        <f>SUM(C22:C30)</f>
        <v>2024.5</v>
      </c>
      <c r="D21" s="33">
        <f t="shared" ref="D21:F21" si="3">SUM(D22:D30)</f>
        <v>1000</v>
      </c>
      <c r="E21" s="33">
        <f t="shared" si="3"/>
        <v>0</v>
      </c>
      <c r="F21" s="33">
        <f t="shared" si="3"/>
        <v>3024.5</v>
      </c>
      <c r="G21" s="21"/>
    </row>
    <row r="22" spans="1:7" x14ac:dyDescent="0.2">
      <c r="A22" s="17">
        <v>54101</v>
      </c>
      <c r="B22" s="20" t="s">
        <v>27</v>
      </c>
      <c r="C22" s="34">
        <v>500</v>
      </c>
      <c r="D22" s="34">
        <v>500</v>
      </c>
      <c r="E22" s="33"/>
      <c r="F22" s="34">
        <f t="shared" ref="F22:F37" si="4">SUM(C22:E22)</f>
        <v>1000</v>
      </c>
      <c r="G22" s="21"/>
    </row>
    <row r="23" spans="1:7" x14ac:dyDescent="0.2">
      <c r="A23" s="17">
        <v>54103</v>
      </c>
      <c r="B23" s="20" t="s">
        <v>28</v>
      </c>
      <c r="C23" s="34">
        <v>420</v>
      </c>
      <c r="D23" s="34">
        <v>500</v>
      </c>
      <c r="E23" s="33"/>
      <c r="F23" s="34">
        <f t="shared" si="4"/>
        <v>920</v>
      </c>
      <c r="G23" s="21"/>
    </row>
    <row r="24" spans="1:7" x14ac:dyDescent="0.2">
      <c r="A24" s="17">
        <v>54105</v>
      </c>
      <c r="B24" s="20" t="s">
        <v>30</v>
      </c>
      <c r="C24" s="34">
        <v>122.5</v>
      </c>
      <c r="D24" s="34"/>
      <c r="E24" s="34"/>
      <c r="F24" s="34">
        <f t="shared" si="4"/>
        <v>122.5</v>
      </c>
      <c r="G24" s="22"/>
    </row>
    <row r="25" spans="1:7" x14ac:dyDescent="0.2">
      <c r="A25" s="17">
        <v>54107</v>
      </c>
      <c r="B25" s="20" t="s">
        <v>87</v>
      </c>
      <c r="C25" s="34">
        <v>174</v>
      </c>
      <c r="D25" s="34"/>
      <c r="E25" s="34"/>
      <c r="F25" s="34">
        <f t="shared" si="4"/>
        <v>174</v>
      </c>
      <c r="G25" s="22"/>
    </row>
    <row r="26" spans="1:7" x14ac:dyDescent="0.2">
      <c r="A26" s="17">
        <v>54110</v>
      </c>
      <c r="B26" s="20" t="s">
        <v>33</v>
      </c>
      <c r="C26" s="34">
        <v>598</v>
      </c>
      <c r="D26" s="34"/>
      <c r="E26" s="34"/>
      <c r="F26" s="34">
        <f t="shared" si="4"/>
        <v>598</v>
      </c>
      <c r="G26" s="22"/>
    </row>
    <row r="27" spans="1:7" x14ac:dyDescent="0.2">
      <c r="A27" s="17">
        <v>54114</v>
      </c>
      <c r="B27" s="20" t="s">
        <v>34</v>
      </c>
      <c r="C27" s="34">
        <v>50</v>
      </c>
      <c r="D27" s="34"/>
      <c r="E27" s="34"/>
      <c r="F27" s="34">
        <f t="shared" si="4"/>
        <v>50</v>
      </c>
      <c r="G27" s="22"/>
    </row>
    <row r="28" spans="1:7" x14ac:dyDescent="0.2">
      <c r="A28" s="17">
        <v>54115</v>
      </c>
      <c r="B28" s="20" t="s">
        <v>35</v>
      </c>
      <c r="C28" s="34">
        <v>50</v>
      </c>
      <c r="D28" s="34"/>
      <c r="E28" s="34"/>
      <c r="F28" s="34">
        <f t="shared" si="4"/>
        <v>50</v>
      </c>
      <c r="G28" s="22"/>
    </row>
    <row r="29" spans="1:7" x14ac:dyDescent="0.2">
      <c r="A29" s="17">
        <v>54118</v>
      </c>
      <c r="B29" s="20" t="s">
        <v>75</v>
      </c>
      <c r="C29" s="34">
        <v>50</v>
      </c>
      <c r="D29" s="34"/>
      <c r="E29" s="34"/>
      <c r="F29" s="34">
        <f t="shared" si="4"/>
        <v>50</v>
      </c>
      <c r="G29" s="22"/>
    </row>
    <row r="30" spans="1:7" x14ac:dyDescent="0.2">
      <c r="A30" s="17">
        <v>54199</v>
      </c>
      <c r="B30" s="20" t="s">
        <v>36</v>
      </c>
      <c r="C30" s="34">
        <v>60</v>
      </c>
      <c r="D30" s="34"/>
      <c r="E30" s="34"/>
      <c r="F30" s="34">
        <f t="shared" si="4"/>
        <v>60</v>
      </c>
      <c r="G30" s="22"/>
    </row>
    <row r="31" spans="1:7" x14ac:dyDescent="0.2">
      <c r="A31" s="12">
        <v>543</v>
      </c>
      <c r="B31" s="19" t="s">
        <v>108</v>
      </c>
      <c r="C31" s="33">
        <f>SUM(C32:C33)</f>
        <v>0</v>
      </c>
      <c r="D31" s="33">
        <f>SUM(D32:D33)</f>
        <v>761</v>
      </c>
      <c r="E31" s="33">
        <f>SUM(E32:E33)</f>
        <v>0</v>
      </c>
      <c r="F31" s="33">
        <f>SUM(F32:F33)</f>
        <v>761</v>
      </c>
      <c r="G31" s="21"/>
    </row>
    <row r="32" spans="1:7" x14ac:dyDescent="0.2">
      <c r="A32" s="17">
        <v>54301</v>
      </c>
      <c r="B32" s="20" t="s">
        <v>41</v>
      </c>
      <c r="C32" s="34"/>
      <c r="D32" s="34">
        <v>105</v>
      </c>
      <c r="E32" s="34"/>
      <c r="F32" s="34">
        <f t="shared" si="4"/>
        <v>105</v>
      </c>
      <c r="G32" s="22"/>
    </row>
    <row r="33" spans="1:7" x14ac:dyDescent="0.2">
      <c r="A33" s="17">
        <v>54304</v>
      </c>
      <c r="B33" s="20" t="s">
        <v>93</v>
      </c>
      <c r="C33" s="34"/>
      <c r="D33" s="34">
        <v>656</v>
      </c>
      <c r="E33" s="34"/>
      <c r="F33" s="34">
        <f t="shared" si="4"/>
        <v>656</v>
      </c>
      <c r="G33" s="22"/>
    </row>
    <row r="34" spans="1:7" x14ac:dyDescent="0.2">
      <c r="A34" s="12">
        <v>544</v>
      </c>
      <c r="B34" s="19" t="s">
        <v>109</v>
      </c>
      <c r="C34" s="33">
        <f>SUM(C35)</f>
        <v>50</v>
      </c>
      <c r="D34" s="33">
        <f t="shared" ref="D34:F34" si="5">SUM(D35)</f>
        <v>0</v>
      </c>
      <c r="E34" s="33">
        <f t="shared" si="5"/>
        <v>0</v>
      </c>
      <c r="F34" s="33">
        <f t="shared" si="5"/>
        <v>50</v>
      </c>
      <c r="G34" s="22"/>
    </row>
    <row r="35" spans="1:7" x14ac:dyDescent="0.2">
      <c r="A35" s="17">
        <v>54401</v>
      </c>
      <c r="B35" s="20" t="s">
        <v>48</v>
      </c>
      <c r="C35" s="34">
        <v>50</v>
      </c>
      <c r="D35" s="34"/>
      <c r="E35" s="34"/>
      <c r="F35" s="34">
        <f t="shared" si="4"/>
        <v>50</v>
      </c>
      <c r="G35" s="22"/>
    </row>
    <row r="36" spans="1:7" x14ac:dyDescent="0.2">
      <c r="A36" s="12">
        <v>545</v>
      </c>
      <c r="B36" s="19" t="s">
        <v>113</v>
      </c>
      <c r="C36" s="33">
        <f>SUM(C37:C37)</f>
        <v>200</v>
      </c>
      <c r="D36" s="33">
        <f>SUM(D37:D37)</f>
        <v>0</v>
      </c>
      <c r="E36" s="33">
        <f>SUM(E37:E37)</f>
        <v>0</v>
      </c>
      <c r="F36" s="33">
        <f>SUM(F37:F37)</f>
        <v>200</v>
      </c>
      <c r="G36" s="22"/>
    </row>
    <row r="37" spans="1:7" x14ac:dyDescent="0.2">
      <c r="A37" s="17">
        <v>54502</v>
      </c>
      <c r="B37" s="20" t="s">
        <v>94</v>
      </c>
      <c r="C37" s="34">
        <v>200</v>
      </c>
      <c r="D37" s="34"/>
      <c r="E37" s="34"/>
      <c r="F37" s="34">
        <f t="shared" si="4"/>
        <v>200</v>
      </c>
      <c r="G37" s="22"/>
    </row>
    <row r="38" spans="1:7" x14ac:dyDescent="0.2">
      <c r="A38" s="12">
        <v>55</v>
      </c>
      <c r="B38" s="19" t="s">
        <v>52</v>
      </c>
      <c r="C38" s="33">
        <f>SUM(C39)</f>
        <v>110</v>
      </c>
      <c r="D38" s="33">
        <f t="shared" ref="D38:F38" si="6">SUM(D39)</f>
        <v>0</v>
      </c>
      <c r="E38" s="33">
        <f t="shared" si="6"/>
        <v>0</v>
      </c>
      <c r="F38" s="33">
        <f t="shared" si="6"/>
        <v>110</v>
      </c>
      <c r="G38" s="22"/>
    </row>
    <row r="39" spans="1:7" x14ac:dyDescent="0.2">
      <c r="A39" s="12">
        <v>556</v>
      </c>
      <c r="B39" s="19" t="s">
        <v>111</v>
      </c>
      <c r="C39" s="33">
        <f>SUM(C40:C40)</f>
        <v>110</v>
      </c>
      <c r="D39" s="33">
        <f>SUM(D40:D40)</f>
        <v>0</v>
      </c>
      <c r="E39" s="33">
        <f>SUM(E40:E40)</f>
        <v>0</v>
      </c>
      <c r="F39" s="33">
        <f>SUM(F40:F40)</f>
        <v>110</v>
      </c>
      <c r="G39" s="22"/>
    </row>
    <row r="40" spans="1:7" x14ac:dyDescent="0.2">
      <c r="A40" s="17">
        <v>55601</v>
      </c>
      <c r="B40" s="20" t="s">
        <v>53</v>
      </c>
      <c r="C40" s="34">
        <v>110</v>
      </c>
      <c r="D40" s="34"/>
      <c r="E40" s="34"/>
      <c r="F40" s="34">
        <f t="shared" ref="F40" si="7">SUM(C40:E40)</f>
        <v>110</v>
      </c>
      <c r="G40" s="22"/>
    </row>
    <row r="41" spans="1:7" x14ac:dyDescent="0.2">
      <c r="A41" s="12">
        <v>61</v>
      </c>
      <c r="B41" s="19" t="s">
        <v>58</v>
      </c>
      <c r="C41" s="33">
        <f>SUM(C42)</f>
        <v>0</v>
      </c>
      <c r="D41" s="33">
        <f t="shared" ref="D41:F41" si="8">SUM(D42)</f>
        <v>150</v>
      </c>
      <c r="E41" s="33">
        <f t="shared" si="8"/>
        <v>0</v>
      </c>
      <c r="F41" s="33">
        <f t="shared" si="8"/>
        <v>150</v>
      </c>
      <c r="G41" s="22"/>
    </row>
    <row r="42" spans="1:7" x14ac:dyDescent="0.2">
      <c r="A42" s="12">
        <v>611</v>
      </c>
      <c r="B42" s="19" t="s">
        <v>116</v>
      </c>
      <c r="C42" s="33">
        <f>SUM(C43:C43)</f>
        <v>0</v>
      </c>
      <c r="D42" s="33">
        <f>SUM(D43:D43)</f>
        <v>150</v>
      </c>
      <c r="E42" s="33">
        <f>SUM(E43:E43)</f>
        <v>0</v>
      </c>
      <c r="F42" s="33">
        <f>SUM(F43:F43)</f>
        <v>150</v>
      </c>
      <c r="G42" s="22"/>
    </row>
    <row r="43" spans="1:7" x14ac:dyDescent="0.2">
      <c r="A43" s="17">
        <v>61101</v>
      </c>
      <c r="B43" s="20" t="s">
        <v>60</v>
      </c>
      <c r="C43" s="34"/>
      <c r="D43" s="34">
        <v>150</v>
      </c>
      <c r="E43" s="34"/>
      <c r="F43" s="34">
        <f t="shared" ref="F43" si="9">SUM(C43:E43)</f>
        <v>150</v>
      </c>
      <c r="G43" s="22"/>
    </row>
    <row r="44" spans="1:7" x14ac:dyDescent="0.2">
      <c r="A44" s="17"/>
      <c r="B44" s="19" t="s">
        <v>68</v>
      </c>
      <c r="C44" s="33">
        <f>SUM(C12+C20+C38+C41)</f>
        <v>10044.459999999999</v>
      </c>
      <c r="D44" s="33">
        <f t="shared" ref="D44:F44" si="10">SUM(D12+D20+D38+D41)</f>
        <v>6862.72</v>
      </c>
      <c r="E44" s="33">
        <f t="shared" si="10"/>
        <v>0</v>
      </c>
      <c r="F44" s="33">
        <f t="shared" si="10"/>
        <v>16907.174999999999</v>
      </c>
      <c r="G44" s="22"/>
    </row>
    <row r="45" spans="1:7" x14ac:dyDescent="0.2">
      <c r="A45" s="17"/>
      <c r="B45" s="20"/>
      <c r="C45" s="34"/>
      <c r="D45" s="34"/>
      <c r="E45" s="34"/>
      <c r="F45" s="34"/>
      <c r="G45" s="22"/>
    </row>
    <row r="46" spans="1:7" x14ac:dyDescent="0.2">
      <c r="A46" s="12"/>
      <c r="B46" s="19" t="s">
        <v>69</v>
      </c>
      <c r="C46" s="33">
        <f>SUM(C12+C20+C38+C41)</f>
        <v>10044.459999999999</v>
      </c>
      <c r="D46" s="33">
        <f t="shared" ref="D46:F46" si="11">SUM(D12+D20+D38+D41)</f>
        <v>6862.72</v>
      </c>
      <c r="E46" s="33">
        <f t="shared" si="11"/>
        <v>0</v>
      </c>
      <c r="F46" s="33">
        <f t="shared" si="11"/>
        <v>16907.174999999999</v>
      </c>
      <c r="G46" s="36"/>
    </row>
    <row r="47" spans="1:7" x14ac:dyDescent="0.2">
      <c r="A47" s="12"/>
      <c r="B47" s="19" t="s">
        <v>70</v>
      </c>
      <c r="C47" s="33">
        <f>SUM(C13+C16+C18+C21+C31+C34+C36+C39+C42)</f>
        <v>10044.459999999999</v>
      </c>
      <c r="D47" s="33">
        <f t="shared" ref="D47:F47" si="12">SUM(D13+D16+D18+D21+D31+D34+D36+D39+D42)</f>
        <v>6862.72</v>
      </c>
      <c r="E47" s="33">
        <f t="shared" si="12"/>
        <v>0</v>
      </c>
      <c r="F47" s="33">
        <f t="shared" si="12"/>
        <v>16907.174999999999</v>
      </c>
      <c r="G47" s="36"/>
    </row>
    <row r="48" spans="1:7" x14ac:dyDescent="0.2">
      <c r="A48" s="12"/>
      <c r="B48" s="19" t="s">
        <v>71</v>
      </c>
      <c r="C48" s="33">
        <f>SUM(C14+C15+C17+C19+C22+C23+C24+C25+C26+C27+C28+C29+C30+C32+C33+C35+C37+C40+C43)</f>
        <v>10044.459999999999</v>
      </c>
      <c r="D48" s="33">
        <f t="shared" ref="D48:F48" si="13">SUM(D14+D15+D17+D19+D22+D23+D24+D25+D26+D27+D28+D29+D30+D32+D33+D35+D37+D40+D43)</f>
        <v>6862.72</v>
      </c>
      <c r="E48" s="33">
        <f t="shared" si="13"/>
        <v>0</v>
      </c>
      <c r="F48" s="33">
        <f t="shared" si="13"/>
        <v>16907.174999999999</v>
      </c>
      <c r="G48" s="112"/>
    </row>
    <row r="49" spans="1:7" x14ac:dyDescent="0.2">
      <c r="A49" s="24"/>
      <c r="G49" s="22"/>
    </row>
    <row r="50" spans="1:7" x14ac:dyDescent="0.2">
      <c r="G50" s="22"/>
    </row>
    <row r="51" spans="1:7" x14ac:dyDescent="0.2">
      <c r="G51" s="22"/>
    </row>
    <row r="52" spans="1:7" x14ac:dyDescent="0.2">
      <c r="G52" s="22"/>
    </row>
    <row r="53" spans="1:7" x14ac:dyDescent="0.2">
      <c r="G53" s="22"/>
    </row>
    <row r="54" spans="1:7" x14ac:dyDescent="0.2">
      <c r="G54" s="22"/>
    </row>
    <row r="55" spans="1:7" x14ac:dyDescent="0.2">
      <c r="G55" s="22"/>
    </row>
    <row r="56" spans="1:7" x14ac:dyDescent="0.2">
      <c r="G56" s="22"/>
    </row>
    <row r="57" spans="1:7" x14ac:dyDescent="0.2">
      <c r="G57" s="22"/>
    </row>
    <row r="58" spans="1:7" x14ac:dyDescent="0.2">
      <c r="G58" s="22"/>
    </row>
    <row r="59" spans="1:7" x14ac:dyDescent="0.2">
      <c r="G59" s="22"/>
    </row>
    <row r="60" spans="1:7" x14ac:dyDescent="0.2">
      <c r="G60" s="22"/>
    </row>
    <row r="61" spans="1:7" x14ac:dyDescent="0.2">
      <c r="G61" s="22"/>
    </row>
    <row r="62" spans="1:7" x14ac:dyDescent="0.2">
      <c r="G62" s="22"/>
    </row>
    <row r="63" spans="1:7" x14ac:dyDescent="0.2">
      <c r="G63" s="22"/>
    </row>
    <row r="64" spans="1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90" ht="15" customHeight="1" x14ac:dyDescent="0.2"/>
    <row r="1097" spans="7:7" x14ac:dyDescent="0.2">
      <c r="G1097" s="25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26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27"/>
    </row>
    <row r="1116" spans="7:7" x14ac:dyDescent="0.2">
      <c r="G1116" s="28"/>
    </row>
    <row r="1117" spans="7:7" x14ac:dyDescent="0.2">
      <c r="G1117" s="27"/>
    </row>
    <row r="1118" spans="7:7" x14ac:dyDescent="0.2">
      <c r="G1118" s="29"/>
    </row>
    <row r="1119" spans="7:7" x14ac:dyDescent="0.2">
      <c r="G1119" s="22"/>
    </row>
    <row r="1120" spans="7:7" x14ac:dyDescent="0.2">
      <c r="G1120" s="21"/>
    </row>
    <row r="1121" spans="7:7" x14ac:dyDescent="0.2">
      <c r="G1121" s="22"/>
    </row>
    <row r="1122" spans="7:7" x14ac:dyDescent="0.2">
      <c r="G1122" s="22"/>
    </row>
    <row r="1123" spans="7:7" x14ac:dyDescent="0.2">
      <c r="G1123" s="22"/>
    </row>
    <row r="1124" spans="7:7" x14ac:dyDescent="0.2">
      <c r="G1124" s="21"/>
    </row>
    <row r="1125" spans="7:7" x14ac:dyDescent="0.2">
      <c r="G1125" s="21"/>
    </row>
    <row r="1126" spans="7:7" x14ac:dyDescent="0.2">
      <c r="G1126" s="21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2471" spans="8:102" ht="11.1" customHeight="1" x14ac:dyDescent="0.2">
      <c r="H2471" s="25"/>
      <c r="I2471" s="25"/>
      <c r="J2471" s="25"/>
      <c r="K2471" s="25"/>
      <c r="L2471" s="25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  <c r="X2471" s="25"/>
      <c r="Y2471" s="25"/>
      <c r="Z2471" s="25"/>
      <c r="AA2471" s="25"/>
      <c r="AB2471" s="25"/>
      <c r="AC2471" s="25"/>
      <c r="AD2471" s="25"/>
      <c r="AE2471" s="25"/>
      <c r="AF2471" s="25"/>
      <c r="AG2471" s="25"/>
      <c r="AH2471" s="25"/>
      <c r="AI2471" s="25"/>
      <c r="AJ2471" s="25"/>
      <c r="AK2471" s="25"/>
      <c r="AL2471" s="25"/>
      <c r="AM2471" s="25"/>
      <c r="AN2471" s="25"/>
      <c r="AO2471" s="25"/>
      <c r="AP2471" s="25"/>
      <c r="AQ2471" s="25"/>
      <c r="AR2471" s="25"/>
      <c r="AS2471" s="25"/>
      <c r="AT2471" s="25"/>
      <c r="AU2471" s="25"/>
      <c r="AV2471" s="25"/>
      <c r="AW2471" s="25"/>
      <c r="AX2471" s="25"/>
      <c r="AZ2471" s="25"/>
      <c r="BA2471" s="25"/>
      <c r="BB2471" s="25"/>
      <c r="BC2471" s="25"/>
      <c r="BD2471" s="25"/>
      <c r="BE2471" s="25"/>
      <c r="BG2471" s="25"/>
      <c r="BH2471" s="25"/>
      <c r="BI2471" s="25"/>
      <c r="BJ2471" s="25"/>
      <c r="BK2471" s="25"/>
      <c r="BL2471" s="25"/>
      <c r="BN2471" s="25"/>
      <c r="BO2471" s="25"/>
      <c r="BP2471" s="25"/>
      <c r="BQ2471" s="25"/>
      <c r="BR2471" s="25"/>
      <c r="BS2471" s="25"/>
      <c r="BU2471" s="25"/>
      <c r="BV2471" s="25"/>
      <c r="BW2471" s="25"/>
      <c r="BX2471" s="25"/>
      <c r="BY2471" s="25"/>
      <c r="BZ2471" s="25"/>
      <c r="CB2471" s="25"/>
      <c r="CC2471" s="25"/>
      <c r="CD2471" s="25"/>
      <c r="CE2471" s="25"/>
      <c r="CF2471" s="25"/>
      <c r="CG2471" s="25"/>
      <c r="CI2471" s="25"/>
      <c r="CJ2471" s="25"/>
      <c r="CK2471" s="25"/>
      <c r="CL2471" s="25"/>
      <c r="CM2471" s="25"/>
      <c r="CN2471" s="25"/>
      <c r="CP2471" s="25"/>
      <c r="CQ2471" s="25"/>
      <c r="CR2471" s="25"/>
      <c r="CS2471" s="25"/>
      <c r="CT2471" s="25"/>
      <c r="CU2471" s="25"/>
      <c r="CW2471" s="25"/>
      <c r="CX2471" s="25"/>
    </row>
    <row r="2472" spans="8:102" ht="11.1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Z2472" s="1"/>
      <c r="BA2472" s="1"/>
      <c r="BB2472" s="1"/>
      <c r="BC2472" s="1"/>
      <c r="BD2472" s="1"/>
      <c r="BE2472" s="1"/>
      <c r="BG2472" s="1"/>
      <c r="BH2472" s="1"/>
      <c r="BI2472" s="1"/>
      <c r="BJ2472" s="1"/>
      <c r="BK2472" s="1"/>
      <c r="BL2472" s="1"/>
      <c r="BN2472" s="1"/>
      <c r="BO2472" s="1"/>
      <c r="BP2472" s="1"/>
      <c r="BQ2472" s="1"/>
      <c r="BR2472" s="1"/>
      <c r="BS2472" s="1"/>
      <c r="BU2472" s="1"/>
      <c r="BV2472" s="1"/>
      <c r="BW2472" s="1"/>
      <c r="BX2472" s="1"/>
      <c r="BY2472" s="1"/>
      <c r="BZ2472" s="1"/>
      <c r="CB2472" s="1"/>
      <c r="CC2472" s="1"/>
      <c r="CD2472" s="1"/>
      <c r="CE2472" s="1"/>
      <c r="CF2472" s="1"/>
      <c r="CG2472" s="1"/>
      <c r="CI2472" s="1"/>
      <c r="CJ2472" s="1"/>
      <c r="CK2472" s="1"/>
      <c r="CL2472" s="1"/>
      <c r="CM2472" s="1"/>
      <c r="CN2472" s="1"/>
      <c r="CP2472" s="1"/>
      <c r="CQ2472" s="1"/>
      <c r="CR2472" s="1"/>
      <c r="CS2472" s="1"/>
      <c r="CT2472" s="1"/>
      <c r="CU2472" s="1"/>
      <c r="CW2472" s="1"/>
      <c r="CX2472" s="1"/>
    </row>
    <row r="2473" spans="8:102" ht="11.1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Q2473" s="1"/>
      <c r="AR2473" s="1"/>
      <c r="AS2473" s="1"/>
      <c r="AT2473" s="1"/>
      <c r="AV2473" s="1"/>
      <c r="AX2473" s="1"/>
      <c r="AZ2473" s="1"/>
      <c r="BA2473" s="1"/>
      <c r="BB2473" s="1"/>
      <c r="BC2473" s="1"/>
      <c r="BD2473" s="1"/>
      <c r="BE2473" s="1"/>
      <c r="BG2473" s="1"/>
      <c r="BH2473" s="1"/>
      <c r="BI2473" s="1"/>
      <c r="BJ2473" s="1"/>
      <c r="BL2473" s="1"/>
      <c r="BN2473" s="1"/>
      <c r="BO2473" s="1"/>
      <c r="BP2473" s="1"/>
      <c r="BQ2473" s="1"/>
      <c r="BR2473" s="1"/>
      <c r="BS2473" s="1"/>
      <c r="BU2473" s="1"/>
      <c r="BV2473" s="1"/>
      <c r="BW2473" s="1"/>
      <c r="BX2473" s="1"/>
      <c r="BY2473" s="1"/>
      <c r="BZ2473" s="1"/>
      <c r="CB2473" s="1"/>
      <c r="CD2473" s="1"/>
      <c r="CE2473" s="1"/>
      <c r="CF2473" s="1"/>
      <c r="CG2473" s="1"/>
      <c r="CI2473" s="1"/>
      <c r="CJ2473" s="1"/>
      <c r="CK2473" s="1"/>
      <c r="CL2473" s="1"/>
      <c r="CM2473" s="1"/>
      <c r="CN2473" s="1"/>
      <c r="CP2473" s="1"/>
      <c r="CQ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Q2474" s="1"/>
      <c r="AR2474" s="1"/>
      <c r="AS2474" s="1"/>
      <c r="AT2474" s="1"/>
      <c r="AV2474" s="1"/>
      <c r="AX2474" s="1"/>
      <c r="AZ2474" s="1"/>
      <c r="BA2474" s="1"/>
      <c r="BB2474" s="1"/>
      <c r="BC2474" s="1"/>
      <c r="BD2474" s="1"/>
      <c r="BE2474" s="1"/>
      <c r="BG2474" s="1"/>
      <c r="BH2474" s="1"/>
      <c r="BI2474" s="1"/>
      <c r="BJ2474" s="1"/>
      <c r="BL2474" s="1"/>
      <c r="BN2474" s="1"/>
      <c r="BO2474" s="1"/>
      <c r="BP2474" s="1"/>
      <c r="BQ2474" s="1"/>
      <c r="BR2474" s="1"/>
      <c r="BS2474" s="1"/>
      <c r="BU2474" s="1"/>
      <c r="BV2474" s="1"/>
      <c r="BW2474" s="1"/>
      <c r="BX2474" s="1"/>
      <c r="BY2474" s="1"/>
      <c r="BZ2474" s="1"/>
      <c r="CB2474" s="1"/>
      <c r="CD2474" s="1"/>
      <c r="CE2474" s="1"/>
      <c r="CF2474" s="1"/>
      <c r="CG2474" s="1"/>
      <c r="CI2474" s="1"/>
      <c r="CJ2474" s="1"/>
      <c r="CK2474" s="1"/>
      <c r="CL2474" s="1"/>
      <c r="CM2474" s="1"/>
      <c r="CN2474" s="1"/>
      <c r="CP2474" s="1"/>
      <c r="CQ2474" s="1"/>
      <c r="CR2474" s="1"/>
      <c r="CW2474" s="1"/>
      <c r="CX2474" s="1"/>
    </row>
    <row r="2475" spans="8:102" ht="12.95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N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N2475" s="1"/>
      <c r="CR2475" s="1"/>
      <c r="CW2475" s="1"/>
      <c r="CX2475" s="1"/>
    </row>
    <row r="2476" spans="8:102" ht="12.95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N2476" s="1"/>
      <c r="CR2476" s="1"/>
      <c r="CW2476" s="1"/>
      <c r="CX2476" s="1"/>
    </row>
    <row r="2477" spans="8:102" ht="12.95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N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Y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N2485" s="1"/>
      <c r="O2485" s="1"/>
      <c r="P2485" s="1"/>
      <c r="Q2485" s="1"/>
      <c r="R2485" s="1"/>
      <c r="S2485" s="1"/>
      <c r="T2485" s="1"/>
      <c r="V2485" s="1"/>
      <c r="W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N2486" s="1"/>
      <c r="O2486" s="1"/>
      <c r="P2486" s="1"/>
      <c r="Q2486" s="1"/>
      <c r="R2486" s="1"/>
      <c r="S2486" s="1"/>
      <c r="T2486" s="1"/>
      <c r="V2486" s="1"/>
      <c r="W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O2487" s="1"/>
      <c r="S2487" s="1"/>
      <c r="T2487" s="1"/>
      <c r="V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S2488" s="1"/>
      <c r="T2488" s="1"/>
      <c r="V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J2489" s="1"/>
      <c r="BL2489" s="1"/>
      <c r="BO2489" s="1"/>
      <c r="BP2489" s="1"/>
      <c r="BQ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Z2490" s="1"/>
      <c r="BA2490" s="1"/>
      <c r="BH2490" s="1"/>
      <c r="BO2490" s="1"/>
      <c r="BP2490" s="1"/>
      <c r="CD2490" s="1"/>
      <c r="CE2490" s="1"/>
      <c r="CF2490" s="1"/>
      <c r="CW2490" s="1"/>
      <c r="CX2490" s="1"/>
    </row>
    <row r="2491" spans="8:128" x14ac:dyDescent="0.2">
      <c r="AG2491" s="1"/>
      <c r="AK2491" s="1"/>
      <c r="AM2491" s="1"/>
      <c r="AP2491" s="1"/>
      <c r="AZ2491" s="1"/>
      <c r="BA2491" s="1"/>
      <c r="BO2491" s="1"/>
      <c r="BP2491" s="1"/>
      <c r="CD2491" s="1"/>
      <c r="CE2491" s="1"/>
      <c r="CF2491" s="1"/>
      <c r="CW2491" s="1"/>
    </row>
    <row r="2492" spans="8:128" x14ac:dyDescent="0.2"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  <c r="W2492" s="29"/>
      <c r="X2492" s="29"/>
      <c r="Y2492" s="29"/>
      <c r="Z2492" s="29"/>
      <c r="AA2492" s="29"/>
      <c r="AB2492" s="29"/>
      <c r="AC2492" s="29"/>
      <c r="AD2492" s="29"/>
      <c r="AE2492" s="29"/>
      <c r="AF2492" s="29"/>
      <c r="AG2492" s="29"/>
      <c r="AH2492" s="29"/>
      <c r="AI2492" s="29"/>
      <c r="AJ2492" s="29"/>
      <c r="AK2492" s="29"/>
      <c r="AL2492" s="29"/>
      <c r="AM2492" s="29"/>
      <c r="AN2492" s="29"/>
      <c r="AO2492" s="29"/>
      <c r="AP2492" s="29"/>
      <c r="AQ2492" s="29"/>
      <c r="AR2492" s="29"/>
      <c r="AS2492" s="29"/>
      <c r="AT2492" s="29"/>
      <c r="AU2492" s="29"/>
      <c r="AV2492" s="29"/>
      <c r="AW2492" s="29"/>
      <c r="AX2492" s="29"/>
      <c r="AY2492" s="29"/>
      <c r="AZ2492" s="29"/>
      <c r="BA2492" s="29"/>
      <c r="BB2492" s="29"/>
      <c r="BC2492" s="29"/>
      <c r="BD2492" s="29"/>
      <c r="BE2492" s="29"/>
      <c r="BF2492" s="29"/>
      <c r="BG2492" s="29"/>
      <c r="BH2492" s="29"/>
      <c r="BI2492" s="29"/>
      <c r="BJ2492" s="29"/>
      <c r="BK2492" s="29"/>
      <c r="BL2492" s="29"/>
      <c r="BM2492" s="29"/>
      <c r="BN2492" s="29"/>
      <c r="BO2492" s="29"/>
      <c r="BP2492" s="29"/>
      <c r="BQ2492" s="29"/>
      <c r="BR2492" s="29"/>
      <c r="BS2492" s="29"/>
      <c r="BT2492" s="29"/>
      <c r="BU2492" s="29"/>
      <c r="BV2492" s="29"/>
      <c r="BW2492" s="29"/>
      <c r="BX2492" s="29"/>
      <c r="BY2492" s="29"/>
      <c r="BZ2492" s="29"/>
      <c r="CA2492" s="29"/>
      <c r="CB2492" s="29"/>
      <c r="CC2492" s="29"/>
      <c r="CD2492" s="29"/>
      <c r="CE2492" s="29"/>
      <c r="CF2492" s="29"/>
      <c r="CG2492" s="29"/>
      <c r="CH2492" s="29"/>
      <c r="CI2492" s="29"/>
      <c r="CJ2492" s="29"/>
      <c r="CK2492" s="29"/>
      <c r="CL2492" s="29"/>
      <c r="CM2492" s="29"/>
      <c r="CN2492" s="29"/>
      <c r="CO2492" s="29"/>
      <c r="CP2492" s="29"/>
      <c r="CQ2492" s="29"/>
      <c r="CR2492" s="29"/>
      <c r="CS2492" s="29"/>
      <c r="CT2492" s="29"/>
      <c r="CU2492" s="29"/>
      <c r="CV2492" s="29"/>
      <c r="CW2492" s="29"/>
      <c r="CX2492" s="29"/>
      <c r="CY2492" s="29">
        <f t="shared" ref="CY2492:DG2492" si="14">SUM(CY2472:CY2491)</f>
        <v>0</v>
      </c>
      <c r="CZ2492" s="29">
        <f t="shared" si="14"/>
        <v>0</v>
      </c>
      <c r="DA2492" s="29">
        <f t="shared" si="14"/>
        <v>0</v>
      </c>
      <c r="DB2492" s="29">
        <f t="shared" si="14"/>
        <v>0</v>
      </c>
      <c r="DC2492" s="29">
        <f t="shared" si="14"/>
        <v>0</v>
      </c>
      <c r="DD2492" s="29">
        <f t="shared" si="14"/>
        <v>0</v>
      </c>
      <c r="DE2492" s="29">
        <f t="shared" si="14"/>
        <v>0</v>
      </c>
      <c r="DF2492" s="29">
        <f t="shared" si="14"/>
        <v>0</v>
      </c>
      <c r="DG2492" s="29">
        <f t="shared" si="14"/>
        <v>0</v>
      </c>
      <c r="DH2492" s="29"/>
      <c r="DI2492" s="29"/>
      <c r="DJ2492" s="29"/>
      <c r="DK2492" s="29"/>
      <c r="DL2492" s="29"/>
      <c r="DM2492" s="29"/>
      <c r="DN2492" s="29"/>
      <c r="DO2492" s="29"/>
      <c r="DP2492" s="29"/>
      <c r="DQ2492" s="29"/>
      <c r="DR2492" s="29"/>
      <c r="DS2492" s="29"/>
      <c r="DT2492" s="29"/>
      <c r="DU2492" s="29"/>
      <c r="DV2492" s="29"/>
      <c r="DW2492" s="29"/>
      <c r="DX2492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3"/>
  <sheetViews>
    <sheetView showGridLines="0" zoomScale="130" zoomScaleNormal="130" workbookViewId="0">
      <selection activeCell="C52" sqref="C5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"/>
      <c r="B1" s="2"/>
      <c r="C1" s="2"/>
      <c r="D1" s="2"/>
      <c r="E1" s="2"/>
      <c r="F1" s="2"/>
    </row>
    <row r="2" spans="1:8" x14ac:dyDescent="0.2">
      <c r="A2" s="189" t="s">
        <v>73</v>
      </c>
      <c r="B2" s="189"/>
      <c r="C2" s="189"/>
      <c r="D2" s="189"/>
      <c r="E2" s="189"/>
      <c r="F2" s="189"/>
    </row>
    <row r="3" spans="1:8" x14ac:dyDescent="0.2">
      <c r="A3" s="190" t="s">
        <v>4</v>
      </c>
      <c r="B3" s="190"/>
      <c r="C3" s="190"/>
      <c r="D3" s="190"/>
      <c r="E3" s="190"/>
      <c r="F3" s="190"/>
    </row>
    <row r="4" spans="1:8" x14ac:dyDescent="0.2">
      <c r="A4" s="190" t="s">
        <v>79</v>
      </c>
      <c r="B4" s="190"/>
      <c r="C4" s="190"/>
      <c r="D4" s="190"/>
      <c r="E4" s="190"/>
      <c r="F4" s="190"/>
    </row>
    <row r="5" spans="1:8" x14ac:dyDescent="0.2">
      <c r="A5" s="190" t="s">
        <v>84</v>
      </c>
      <c r="B5" s="190"/>
      <c r="C5" s="190"/>
      <c r="D5" s="190"/>
      <c r="E5" s="190"/>
      <c r="F5" s="190"/>
    </row>
    <row r="6" spans="1:8" x14ac:dyDescent="0.2">
      <c r="A6" s="126" t="s">
        <v>91</v>
      </c>
      <c r="B6" s="124"/>
      <c r="C6" s="124"/>
      <c r="D6" s="124"/>
      <c r="E6" s="124"/>
      <c r="F6" s="124"/>
    </row>
    <row r="7" spans="1:8" x14ac:dyDescent="0.2">
      <c r="A7" s="190" t="s">
        <v>72</v>
      </c>
      <c r="B7" s="190"/>
      <c r="C7" s="190"/>
      <c r="D7" s="190"/>
      <c r="E7" s="190"/>
      <c r="F7" s="190"/>
    </row>
    <row r="8" spans="1:8" x14ac:dyDescent="0.2">
      <c r="A8" s="97" t="s">
        <v>138</v>
      </c>
      <c r="B8" s="88"/>
      <c r="C8" s="88"/>
      <c r="D8" s="88"/>
      <c r="E8" s="88"/>
      <c r="F8" s="88"/>
    </row>
    <row r="9" spans="1:8" ht="13.5" thickBot="1" x14ac:dyDescent="0.25">
      <c r="A9" s="3"/>
      <c r="B9" s="3"/>
      <c r="C9" s="3"/>
      <c r="D9" s="96"/>
      <c r="E9" s="3"/>
      <c r="F9" s="3"/>
      <c r="G9" s="22"/>
    </row>
    <row r="10" spans="1:8" x14ac:dyDescent="0.2">
      <c r="A10" s="183" t="s">
        <v>8</v>
      </c>
      <c r="B10" s="185" t="s">
        <v>9</v>
      </c>
      <c r="C10" s="4" t="s">
        <v>10</v>
      </c>
      <c r="D10" s="86" t="s">
        <v>11</v>
      </c>
      <c r="E10" s="6" t="s">
        <v>12</v>
      </c>
      <c r="F10" s="185" t="s">
        <v>0</v>
      </c>
      <c r="G10" s="147"/>
      <c r="H10" s="22"/>
    </row>
    <row r="11" spans="1:8" ht="13.5" thickBot="1" x14ac:dyDescent="0.25">
      <c r="A11" s="184"/>
      <c r="B11" s="186"/>
      <c r="C11" s="7" t="s">
        <v>13</v>
      </c>
      <c r="D11" s="87" t="s">
        <v>14</v>
      </c>
      <c r="E11" s="9" t="s">
        <v>15</v>
      </c>
      <c r="F11" s="188"/>
      <c r="G11" s="144"/>
    </row>
    <row r="12" spans="1:8" x14ac:dyDescent="0.2">
      <c r="A12" s="10">
        <v>51</v>
      </c>
      <c r="B12" s="11" t="s">
        <v>16</v>
      </c>
      <c r="C12" s="99">
        <f>SUM(C13+C16+C18)</f>
        <v>7425.71</v>
      </c>
      <c r="D12" s="99">
        <f>SUM(D13+D16+D18)</f>
        <v>3534.4</v>
      </c>
      <c r="E12" s="99">
        <f>SUM(E13+E16+E18)</f>
        <v>0</v>
      </c>
      <c r="F12" s="99">
        <f>SUM(F13+F16+F18)</f>
        <v>10960.109999999999</v>
      </c>
    </row>
    <row r="13" spans="1:8" x14ac:dyDescent="0.2">
      <c r="A13" s="12">
        <v>511</v>
      </c>
      <c r="B13" s="13" t="s">
        <v>106</v>
      </c>
      <c r="C13" s="89">
        <f>SUM(C14:C15)</f>
        <v>6677.55</v>
      </c>
      <c r="D13" s="89">
        <f>SUM(D14:D15)</f>
        <v>3000</v>
      </c>
      <c r="E13" s="89">
        <f>SUM(E14:E15)</f>
        <v>0</v>
      </c>
      <c r="F13" s="89">
        <f>SUM(F14:F15)</f>
        <v>9677.5499999999993</v>
      </c>
    </row>
    <row r="14" spans="1:8" x14ac:dyDescent="0.2">
      <c r="A14" s="14">
        <v>51101</v>
      </c>
      <c r="B14" s="15" t="s">
        <v>17</v>
      </c>
      <c r="C14" s="90">
        <v>6000</v>
      </c>
      <c r="D14" s="90">
        <v>3000</v>
      </c>
      <c r="E14" s="90"/>
      <c r="F14" s="90">
        <f>SUM(C14:E14)</f>
        <v>9000</v>
      </c>
    </row>
    <row r="15" spans="1:8" x14ac:dyDescent="0.2">
      <c r="A15" s="14">
        <v>51103</v>
      </c>
      <c r="B15" s="20" t="s">
        <v>18</v>
      </c>
      <c r="C15" s="90">
        <v>677.55</v>
      </c>
      <c r="D15" s="90"/>
      <c r="E15" s="90"/>
      <c r="F15" s="90">
        <f t="shared" ref="F15" si="0">SUM(C15:E15)</f>
        <v>677.55</v>
      </c>
    </row>
    <row r="16" spans="1:8" x14ac:dyDescent="0.2">
      <c r="A16" s="12">
        <v>514</v>
      </c>
      <c r="B16" s="11" t="s">
        <v>21</v>
      </c>
      <c r="C16" s="89">
        <f>SUM(C17)</f>
        <v>393.75</v>
      </c>
      <c r="D16" s="89">
        <f t="shared" ref="D16:F16" si="1">SUM(D17)</f>
        <v>281.25</v>
      </c>
      <c r="E16" s="89">
        <f t="shared" si="1"/>
        <v>0</v>
      </c>
      <c r="F16" s="89">
        <f t="shared" si="1"/>
        <v>675</v>
      </c>
    </row>
    <row r="17" spans="1:8" x14ac:dyDescent="0.2">
      <c r="A17" s="17">
        <v>51401</v>
      </c>
      <c r="B17" s="20" t="s">
        <v>22</v>
      </c>
      <c r="C17" s="90">
        <v>393.75</v>
      </c>
      <c r="D17" s="90">
        <v>281.25</v>
      </c>
      <c r="E17" s="90"/>
      <c r="F17" s="90">
        <f>SUM(C17:E17)</f>
        <v>675</v>
      </c>
    </row>
    <row r="18" spans="1:8" x14ac:dyDescent="0.2">
      <c r="A18" s="12">
        <v>515</v>
      </c>
      <c r="B18" s="19" t="s">
        <v>23</v>
      </c>
      <c r="C18" s="89">
        <f>SUM(C19:C19)</f>
        <v>354.41</v>
      </c>
      <c r="D18" s="89">
        <f>SUM(D19:D19)</f>
        <v>253.15</v>
      </c>
      <c r="E18" s="89">
        <f>SUM(E19:E19)</f>
        <v>0</v>
      </c>
      <c r="F18" s="89">
        <f>SUM(F19:F19)</f>
        <v>607.56000000000006</v>
      </c>
    </row>
    <row r="19" spans="1:8" x14ac:dyDescent="0.2">
      <c r="A19" s="17">
        <v>51501</v>
      </c>
      <c r="B19" s="20" t="s">
        <v>22</v>
      </c>
      <c r="C19" s="90">
        <v>354.41</v>
      </c>
      <c r="D19" s="90">
        <v>253.15</v>
      </c>
      <c r="E19" s="90"/>
      <c r="F19" s="90">
        <f>SUM(C19:E19)</f>
        <v>607.56000000000006</v>
      </c>
    </row>
    <row r="20" spans="1:8" x14ac:dyDescent="0.2">
      <c r="A20" s="12">
        <v>54</v>
      </c>
      <c r="B20" s="19" t="s">
        <v>26</v>
      </c>
      <c r="C20" s="33">
        <f>SUM(C21+C33+C36)</f>
        <v>10970</v>
      </c>
      <c r="D20" s="33">
        <f t="shared" ref="D20:F20" si="2">SUM(D21+D33+D36)</f>
        <v>3500</v>
      </c>
      <c r="E20" s="33">
        <f t="shared" si="2"/>
        <v>0</v>
      </c>
      <c r="F20" s="33">
        <f t="shared" si="2"/>
        <v>14470</v>
      </c>
    </row>
    <row r="21" spans="1:8" x14ac:dyDescent="0.2">
      <c r="A21" s="12">
        <v>541</v>
      </c>
      <c r="B21" s="19" t="s">
        <v>117</v>
      </c>
      <c r="C21" s="33">
        <f>SUM(C22:C32)</f>
        <v>9970</v>
      </c>
      <c r="D21" s="33">
        <f t="shared" ref="D21:F21" si="3">SUM(D22:D32)</f>
        <v>2000</v>
      </c>
      <c r="E21" s="33">
        <f t="shared" si="3"/>
        <v>0</v>
      </c>
      <c r="F21" s="33">
        <f t="shared" si="3"/>
        <v>11970</v>
      </c>
      <c r="G21" s="21"/>
      <c r="H21" s="22"/>
    </row>
    <row r="22" spans="1:8" x14ac:dyDescent="0.2">
      <c r="A22" s="17">
        <v>54101</v>
      </c>
      <c r="B22" s="20" t="s">
        <v>162</v>
      </c>
      <c r="C22" s="90">
        <v>1000</v>
      </c>
      <c r="D22" s="34"/>
      <c r="E22" s="34"/>
      <c r="F22" s="34">
        <f t="shared" ref="F22:F37" si="4">SUM(C22:E22)</f>
        <v>1000</v>
      </c>
      <c r="G22" s="145"/>
      <c r="H22" s="22"/>
    </row>
    <row r="23" spans="1:8" x14ac:dyDescent="0.2">
      <c r="A23" s="17">
        <v>54104</v>
      </c>
      <c r="B23" s="20" t="s">
        <v>29</v>
      </c>
      <c r="C23" s="34">
        <v>150</v>
      </c>
      <c r="D23" s="34"/>
      <c r="E23" s="34"/>
      <c r="F23" s="34">
        <f t="shared" si="4"/>
        <v>150</v>
      </c>
      <c r="G23" s="145"/>
      <c r="H23" s="22"/>
    </row>
    <row r="24" spans="1:8" x14ac:dyDescent="0.2">
      <c r="A24" s="17">
        <v>54105</v>
      </c>
      <c r="B24" s="20" t="s">
        <v>30</v>
      </c>
      <c r="C24" s="34">
        <v>300</v>
      </c>
      <c r="D24" s="34"/>
      <c r="E24" s="34"/>
      <c r="F24" s="34">
        <f t="shared" si="4"/>
        <v>300</v>
      </c>
      <c r="G24" s="108"/>
      <c r="H24" s="22"/>
    </row>
    <row r="25" spans="1:8" x14ac:dyDescent="0.2">
      <c r="A25" s="17">
        <v>54106</v>
      </c>
      <c r="B25" s="20" t="s">
        <v>31</v>
      </c>
      <c r="C25" s="34">
        <v>200</v>
      </c>
      <c r="D25" s="34"/>
      <c r="E25" s="34"/>
      <c r="F25" s="34">
        <f t="shared" si="4"/>
        <v>200</v>
      </c>
      <c r="G25" s="108"/>
      <c r="H25" s="22"/>
    </row>
    <row r="26" spans="1:8" x14ac:dyDescent="0.2">
      <c r="A26" s="17">
        <v>54107</v>
      </c>
      <c r="B26" s="20" t="s">
        <v>87</v>
      </c>
      <c r="C26" s="90">
        <v>1000</v>
      </c>
      <c r="D26" s="34"/>
      <c r="E26" s="34"/>
      <c r="F26" s="34">
        <f t="shared" si="4"/>
        <v>1000</v>
      </c>
      <c r="G26" s="108"/>
      <c r="H26" s="22"/>
    </row>
    <row r="27" spans="1:8" x14ac:dyDescent="0.2">
      <c r="A27" s="17">
        <v>54109</v>
      </c>
      <c r="B27" s="20" t="s">
        <v>32</v>
      </c>
      <c r="C27" s="34">
        <v>500</v>
      </c>
      <c r="D27" s="34"/>
      <c r="E27" s="34"/>
      <c r="F27" s="34">
        <f t="shared" si="4"/>
        <v>500</v>
      </c>
      <c r="G27" s="108"/>
      <c r="H27" s="22"/>
    </row>
    <row r="28" spans="1:8" x14ac:dyDescent="0.2">
      <c r="A28" s="17">
        <v>54110</v>
      </c>
      <c r="B28" s="20" t="s">
        <v>33</v>
      </c>
      <c r="C28" s="34">
        <v>5000</v>
      </c>
      <c r="D28" s="34">
        <v>2000</v>
      </c>
      <c r="E28" s="34"/>
      <c r="F28" s="34">
        <f t="shared" si="4"/>
        <v>7000</v>
      </c>
      <c r="G28" s="108"/>
      <c r="H28" s="22"/>
    </row>
    <row r="29" spans="1:8" x14ac:dyDescent="0.2">
      <c r="A29" s="17">
        <v>54114</v>
      </c>
      <c r="B29" s="20" t="s">
        <v>34</v>
      </c>
      <c r="C29" s="34">
        <v>400</v>
      </c>
      <c r="D29" s="34"/>
      <c r="E29" s="34"/>
      <c r="F29" s="34">
        <f t="shared" si="4"/>
        <v>400</v>
      </c>
      <c r="G29" s="108"/>
      <c r="H29" s="22"/>
    </row>
    <row r="30" spans="1:8" x14ac:dyDescent="0.2">
      <c r="A30" s="17">
        <v>54115</v>
      </c>
      <c r="B30" s="20" t="s">
        <v>35</v>
      </c>
      <c r="C30" s="34">
        <v>120</v>
      </c>
      <c r="D30" s="34"/>
      <c r="E30" s="34"/>
      <c r="F30" s="34">
        <f t="shared" si="4"/>
        <v>120</v>
      </c>
      <c r="G30" s="108"/>
      <c r="H30" s="22"/>
    </row>
    <row r="31" spans="1:8" x14ac:dyDescent="0.2">
      <c r="A31" s="17">
        <v>54118</v>
      </c>
      <c r="B31" s="20" t="s">
        <v>156</v>
      </c>
      <c r="C31" s="34">
        <v>1000</v>
      </c>
      <c r="D31" s="34"/>
      <c r="E31" s="34"/>
      <c r="F31" s="34">
        <f t="shared" si="4"/>
        <v>1000</v>
      </c>
      <c r="G31" s="108"/>
      <c r="H31" s="22"/>
    </row>
    <row r="32" spans="1:8" x14ac:dyDescent="0.2">
      <c r="A32" s="17">
        <v>54119</v>
      </c>
      <c r="B32" s="20" t="s">
        <v>157</v>
      </c>
      <c r="C32" s="34">
        <v>300</v>
      </c>
      <c r="D32" s="34"/>
      <c r="E32" s="34"/>
      <c r="F32" s="34">
        <f t="shared" si="4"/>
        <v>300</v>
      </c>
      <c r="G32" s="108"/>
      <c r="H32" s="22"/>
    </row>
    <row r="33" spans="1:8" x14ac:dyDescent="0.2">
      <c r="A33" s="12">
        <v>543</v>
      </c>
      <c r="B33" s="19" t="s">
        <v>108</v>
      </c>
      <c r="C33" s="33">
        <f>SUM(C34:C35)</f>
        <v>0</v>
      </c>
      <c r="D33" s="33">
        <f>SUM(D34:D35)</f>
        <v>1500</v>
      </c>
      <c r="E33" s="33">
        <f>SUM(E34:E35)</f>
        <v>0</v>
      </c>
      <c r="F33" s="33">
        <f>SUM(F34:F35)</f>
        <v>1500</v>
      </c>
      <c r="G33" s="115"/>
      <c r="H33" s="22"/>
    </row>
    <row r="34" spans="1:8" x14ac:dyDescent="0.2">
      <c r="A34" s="17">
        <v>54302</v>
      </c>
      <c r="B34" s="20" t="s">
        <v>176</v>
      </c>
      <c r="C34" s="90"/>
      <c r="D34" s="34">
        <v>1000</v>
      </c>
      <c r="E34" s="34"/>
      <c r="F34" s="34">
        <f t="shared" si="4"/>
        <v>1000</v>
      </c>
      <c r="G34" s="108"/>
      <c r="H34" s="22"/>
    </row>
    <row r="35" spans="1:8" x14ac:dyDescent="0.2">
      <c r="A35" s="17">
        <v>54304</v>
      </c>
      <c r="B35" s="20" t="s">
        <v>159</v>
      </c>
      <c r="C35" s="34"/>
      <c r="D35" s="34">
        <v>500</v>
      </c>
      <c r="E35" s="34"/>
      <c r="F35" s="34">
        <f t="shared" si="4"/>
        <v>500</v>
      </c>
      <c r="G35" s="108"/>
      <c r="H35" s="22"/>
    </row>
    <row r="36" spans="1:8" x14ac:dyDescent="0.2">
      <c r="A36" s="12">
        <v>545</v>
      </c>
      <c r="B36" s="19" t="s">
        <v>113</v>
      </c>
      <c r="C36" s="33">
        <f>SUM(C37)</f>
        <v>1000</v>
      </c>
      <c r="D36" s="33">
        <f t="shared" ref="D36:F36" si="5">SUM(D37)</f>
        <v>0</v>
      </c>
      <c r="E36" s="33">
        <f t="shared" si="5"/>
        <v>0</v>
      </c>
      <c r="F36" s="33">
        <f t="shared" si="5"/>
        <v>1000</v>
      </c>
      <c r="G36" s="108"/>
      <c r="H36" s="22"/>
    </row>
    <row r="37" spans="1:8" x14ac:dyDescent="0.2">
      <c r="A37" s="17">
        <v>54505</v>
      </c>
      <c r="B37" s="20" t="s">
        <v>88</v>
      </c>
      <c r="C37" s="90">
        <v>1000</v>
      </c>
      <c r="D37" s="34"/>
      <c r="E37" s="34"/>
      <c r="F37" s="34">
        <f t="shared" si="4"/>
        <v>1000</v>
      </c>
      <c r="G37" s="108"/>
      <c r="H37" s="22"/>
    </row>
    <row r="38" spans="1:8" x14ac:dyDescent="0.2">
      <c r="A38" s="12">
        <v>55</v>
      </c>
      <c r="B38" s="19" t="s">
        <v>52</v>
      </c>
      <c r="C38" s="33">
        <f>SUM(C39)</f>
        <v>110</v>
      </c>
      <c r="D38" s="33">
        <f t="shared" ref="D38:F38" si="6">SUM(D39)</f>
        <v>0</v>
      </c>
      <c r="E38" s="33">
        <f t="shared" si="6"/>
        <v>0</v>
      </c>
      <c r="F38" s="33">
        <f t="shared" si="6"/>
        <v>110</v>
      </c>
      <c r="G38" s="114"/>
      <c r="H38" s="22"/>
    </row>
    <row r="39" spans="1:8" x14ac:dyDescent="0.2">
      <c r="A39" s="12">
        <v>556</v>
      </c>
      <c r="B39" s="19" t="s">
        <v>111</v>
      </c>
      <c r="C39" s="33">
        <f>SUM(C40:C40)</f>
        <v>110</v>
      </c>
      <c r="D39" s="33">
        <f>SUM(D40:D40)</f>
        <v>0</v>
      </c>
      <c r="E39" s="33">
        <f>SUM(E40:E40)</f>
        <v>0</v>
      </c>
      <c r="F39" s="33">
        <f>SUM(F40:F40)</f>
        <v>110</v>
      </c>
      <c r="G39" s="114"/>
      <c r="H39" s="22"/>
    </row>
    <row r="40" spans="1:8" x14ac:dyDescent="0.2">
      <c r="A40" s="17">
        <v>55601</v>
      </c>
      <c r="B40" s="20" t="s">
        <v>53</v>
      </c>
      <c r="C40" s="34">
        <v>110</v>
      </c>
      <c r="D40" s="34"/>
      <c r="E40" s="34"/>
      <c r="F40" s="34">
        <f t="shared" ref="F40" si="7">SUM(C40:E40)</f>
        <v>110</v>
      </c>
      <c r="G40" s="114"/>
    </row>
    <row r="41" spans="1:8" x14ac:dyDescent="0.2">
      <c r="A41" s="12">
        <v>61</v>
      </c>
      <c r="B41" s="19" t="s">
        <v>58</v>
      </c>
      <c r="C41" s="33">
        <f>SUM(C42)</f>
        <v>1200</v>
      </c>
      <c r="D41" s="33">
        <f t="shared" ref="D41:F41" si="8">SUM(D42)</f>
        <v>0</v>
      </c>
      <c r="E41" s="33">
        <f t="shared" si="8"/>
        <v>0</v>
      </c>
      <c r="F41" s="33">
        <f t="shared" si="8"/>
        <v>1200</v>
      </c>
      <c r="G41" s="114"/>
    </row>
    <row r="42" spans="1:8" x14ac:dyDescent="0.2">
      <c r="A42" s="12">
        <v>611</v>
      </c>
      <c r="B42" s="19" t="s">
        <v>116</v>
      </c>
      <c r="C42" s="33">
        <f>SUM(C43:C44)</f>
        <v>1200</v>
      </c>
      <c r="D42" s="33">
        <f>SUM(D43:D44)</f>
        <v>0</v>
      </c>
      <c r="E42" s="33">
        <f>SUM(E43:E44)</f>
        <v>0</v>
      </c>
      <c r="F42" s="33">
        <f>SUM(F43:F44)</f>
        <v>1200</v>
      </c>
      <c r="G42" s="108"/>
    </row>
    <row r="43" spans="1:8" x14ac:dyDescent="0.2">
      <c r="A43" s="17">
        <v>61102</v>
      </c>
      <c r="B43" s="20" t="s">
        <v>61</v>
      </c>
      <c r="C43" s="90">
        <v>1000</v>
      </c>
      <c r="D43" s="34"/>
      <c r="E43" s="34"/>
      <c r="F43" s="34">
        <f t="shared" ref="F43:F44" si="9">SUM(C43:E43)</f>
        <v>1000</v>
      </c>
      <c r="G43" s="108"/>
    </row>
    <row r="44" spans="1:8" x14ac:dyDescent="0.2">
      <c r="A44" s="17">
        <v>61104</v>
      </c>
      <c r="B44" s="20" t="s">
        <v>62</v>
      </c>
      <c r="C44" s="34">
        <v>200</v>
      </c>
      <c r="D44" s="34"/>
      <c r="E44" s="34"/>
      <c r="F44" s="34">
        <f t="shared" si="9"/>
        <v>200</v>
      </c>
      <c r="G44" s="108"/>
    </row>
    <row r="45" spans="1:8" x14ac:dyDescent="0.2">
      <c r="A45" s="17"/>
      <c r="B45" s="19" t="s">
        <v>68</v>
      </c>
      <c r="C45" s="33">
        <f>SUM(C12+C20+C38+C41)</f>
        <v>19705.71</v>
      </c>
      <c r="D45" s="33">
        <f t="shared" ref="D45:F45" si="10">SUM(D12+D20+D38+D41)</f>
        <v>7034.4</v>
      </c>
      <c r="E45" s="33">
        <f t="shared" si="10"/>
        <v>0</v>
      </c>
      <c r="F45" s="33">
        <f t="shared" si="10"/>
        <v>26740.11</v>
      </c>
      <c r="G45" s="133"/>
    </row>
    <row r="46" spans="1:8" x14ac:dyDescent="0.2">
      <c r="A46" s="17"/>
      <c r="B46" s="20"/>
      <c r="C46" s="34"/>
      <c r="D46" s="34"/>
      <c r="E46" s="34"/>
      <c r="F46" s="34"/>
      <c r="G46" s="107"/>
    </row>
    <row r="47" spans="1:8" x14ac:dyDescent="0.2">
      <c r="A47" s="12"/>
      <c r="B47" s="19" t="s">
        <v>69</v>
      </c>
      <c r="C47" s="33">
        <f>SUM(C12+C20+C38+C41)</f>
        <v>19705.71</v>
      </c>
      <c r="D47" s="33">
        <f t="shared" ref="D47:F47" si="11">SUM(D12+D20+D38+D41)</f>
        <v>7034.4</v>
      </c>
      <c r="E47" s="33">
        <f t="shared" si="11"/>
        <v>0</v>
      </c>
      <c r="F47" s="33">
        <f t="shared" si="11"/>
        <v>26740.11</v>
      </c>
      <c r="G47" s="111"/>
    </row>
    <row r="48" spans="1:8" x14ac:dyDescent="0.2">
      <c r="A48" s="12"/>
      <c r="B48" s="19" t="s">
        <v>70</v>
      </c>
      <c r="C48" s="33">
        <f>SUM(C13+C16+C18+C21+C33+C36+C39+C42)</f>
        <v>19705.71</v>
      </c>
      <c r="D48" s="33">
        <f t="shared" ref="D48:F48" si="12">SUM(D13+D16+D18+D21+D33+D36+D39+D42)</f>
        <v>7034.4</v>
      </c>
      <c r="E48" s="33">
        <f t="shared" si="12"/>
        <v>0</v>
      </c>
      <c r="F48" s="33">
        <f t="shared" si="12"/>
        <v>26740.11</v>
      </c>
      <c r="G48" s="111"/>
      <c r="H48" s="22"/>
    </row>
    <row r="49" spans="1:9" x14ac:dyDescent="0.2">
      <c r="A49" s="12"/>
      <c r="B49" s="19" t="s">
        <v>71</v>
      </c>
      <c r="C49" s="33">
        <f>SUM(C14+C15+C17+C19+C22+C23+C24+C25+C26+C27+C28+C29+C30+C31+C32+C34+C35+C37+C40+C43+C44)</f>
        <v>19705.71</v>
      </c>
      <c r="D49" s="33">
        <f t="shared" ref="D49:F49" si="13">SUM(D14+D15+D17+D19+D22+D23+D24+D25+D26+D27+D28+D29+D30+D31+D32+D34+D35+D37+D40+D43+D44)</f>
        <v>7034.4</v>
      </c>
      <c r="E49" s="33">
        <f t="shared" si="13"/>
        <v>0</v>
      </c>
      <c r="F49" s="33">
        <f t="shared" si="13"/>
        <v>26740.11</v>
      </c>
      <c r="G49" s="138"/>
      <c r="H49" s="146"/>
      <c r="I49" s="22"/>
    </row>
    <row r="50" spans="1:9" x14ac:dyDescent="0.2">
      <c r="A50" s="24"/>
      <c r="G50" s="22"/>
    </row>
    <row r="51" spans="1:9" x14ac:dyDescent="0.2">
      <c r="G51" s="22"/>
    </row>
    <row r="52" spans="1:9" x14ac:dyDescent="0.2">
      <c r="G52" s="22"/>
    </row>
    <row r="53" spans="1:9" x14ac:dyDescent="0.2">
      <c r="G53" s="22"/>
    </row>
    <row r="54" spans="1:9" x14ac:dyDescent="0.2">
      <c r="G54" s="22"/>
    </row>
    <row r="55" spans="1:9" x14ac:dyDescent="0.2">
      <c r="G55" s="22"/>
    </row>
    <row r="56" spans="1:9" x14ac:dyDescent="0.2">
      <c r="G56" s="22"/>
    </row>
    <row r="57" spans="1:9" x14ac:dyDescent="0.2">
      <c r="G57" s="22"/>
    </row>
    <row r="58" spans="1:9" x14ac:dyDescent="0.2">
      <c r="G58" s="22"/>
    </row>
    <row r="59" spans="1:9" x14ac:dyDescent="0.2">
      <c r="G59" s="22"/>
    </row>
    <row r="60" spans="1:9" x14ac:dyDescent="0.2">
      <c r="G60" s="22"/>
    </row>
    <row r="61" spans="1:9" x14ac:dyDescent="0.2">
      <c r="G61" s="22"/>
    </row>
    <row r="62" spans="1:9" x14ac:dyDescent="0.2">
      <c r="G62" s="22"/>
    </row>
    <row r="63" spans="1:9" x14ac:dyDescent="0.2">
      <c r="G63" s="22"/>
    </row>
    <row r="64" spans="1:9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91" ht="15" customHeight="1" x14ac:dyDescent="0.2"/>
    <row r="1098" spans="7:7" x14ac:dyDescent="0.2">
      <c r="G1098" s="25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26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27"/>
    </row>
    <row r="1117" spans="7:7" x14ac:dyDescent="0.2">
      <c r="G1117" s="28"/>
    </row>
    <row r="1118" spans="7:7" x14ac:dyDescent="0.2">
      <c r="G1118" s="27"/>
    </row>
    <row r="1119" spans="7:7" x14ac:dyDescent="0.2">
      <c r="G1119" s="29"/>
    </row>
    <row r="1120" spans="7:7" x14ac:dyDescent="0.2">
      <c r="G1120" s="22"/>
    </row>
    <row r="1121" spans="7:7" x14ac:dyDescent="0.2">
      <c r="G1121" s="21"/>
    </row>
    <row r="1122" spans="7:7" x14ac:dyDescent="0.2">
      <c r="G1122" s="22"/>
    </row>
    <row r="1123" spans="7:7" x14ac:dyDescent="0.2">
      <c r="G1123" s="22"/>
    </row>
    <row r="1124" spans="7:7" x14ac:dyDescent="0.2">
      <c r="G1124" s="22"/>
    </row>
    <row r="1125" spans="7:7" x14ac:dyDescent="0.2">
      <c r="G1125" s="21"/>
    </row>
    <row r="1126" spans="7:7" x14ac:dyDescent="0.2">
      <c r="G1126" s="21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2472" spans="8:102" ht="11.1" customHeight="1" x14ac:dyDescent="0.2">
      <c r="H2472" s="25"/>
      <c r="I2472" s="25"/>
      <c r="J2472" s="25"/>
      <c r="K2472" s="25"/>
      <c r="L2472" s="25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  <c r="X2472" s="25"/>
      <c r="Y2472" s="25"/>
      <c r="Z2472" s="25"/>
      <c r="AA2472" s="25"/>
      <c r="AB2472" s="25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/>
      <c r="AQ2472" s="25"/>
      <c r="AR2472" s="25"/>
      <c r="AS2472" s="25"/>
      <c r="AT2472" s="25"/>
      <c r="AU2472" s="25"/>
      <c r="AV2472" s="25"/>
      <c r="AW2472" s="25"/>
      <c r="AX2472" s="25"/>
      <c r="AZ2472" s="25"/>
      <c r="BA2472" s="25"/>
      <c r="BB2472" s="25"/>
      <c r="BC2472" s="25"/>
      <c r="BD2472" s="25"/>
      <c r="BE2472" s="25"/>
      <c r="BG2472" s="25"/>
      <c r="BH2472" s="25"/>
      <c r="BI2472" s="25"/>
      <c r="BJ2472" s="25"/>
      <c r="BK2472" s="25"/>
      <c r="BL2472" s="25"/>
      <c r="BN2472" s="25"/>
      <c r="BO2472" s="25"/>
      <c r="BP2472" s="25"/>
      <c r="BQ2472" s="25"/>
      <c r="BR2472" s="25"/>
      <c r="BS2472" s="25"/>
      <c r="BU2472" s="25"/>
      <c r="BV2472" s="25"/>
      <c r="BW2472" s="25"/>
      <c r="BX2472" s="25"/>
      <c r="BY2472" s="25"/>
      <c r="BZ2472" s="25"/>
      <c r="CB2472" s="25"/>
      <c r="CC2472" s="25"/>
      <c r="CD2472" s="25"/>
      <c r="CE2472" s="25"/>
      <c r="CF2472" s="25"/>
      <c r="CG2472" s="25"/>
      <c r="CI2472" s="25"/>
      <c r="CJ2472" s="25"/>
      <c r="CK2472" s="25"/>
      <c r="CL2472" s="25"/>
      <c r="CM2472" s="25"/>
      <c r="CN2472" s="25"/>
      <c r="CP2472" s="25"/>
      <c r="CQ2472" s="25"/>
      <c r="CR2472" s="25"/>
      <c r="CS2472" s="25"/>
      <c r="CT2472" s="25"/>
      <c r="CU2472" s="25"/>
      <c r="CW2472" s="25"/>
      <c r="CX2472" s="25"/>
    </row>
    <row r="2473" spans="8:102" ht="11.1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Z2473" s="1"/>
      <c r="BA2473" s="1"/>
      <c r="BB2473" s="1"/>
      <c r="BC2473" s="1"/>
      <c r="BD2473" s="1"/>
      <c r="BE2473" s="1"/>
      <c r="BG2473" s="1"/>
      <c r="BH2473" s="1"/>
      <c r="BI2473" s="1"/>
      <c r="BJ2473" s="1"/>
      <c r="BK2473" s="1"/>
      <c r="BL2473" s="1"/>
      <c r="BN2473" s="1"/>
      <c r="BO2473" s="1"/>
      <c r="BP2473" s="1"/>
      <c r="BQ2473" s="1"/>
      <c r="BR2473" s="1"/>
      <c r="BS2473" s="1"/>
      <c r="BU2473" s="1"/>
      <c r="BV2473" s="1"/>
      <c r="BW2473" s="1"/>
      <c r="BX2473" s="1"/>
      <c r="BY2473" s="1"/>
      <c r="BZ2473" s="1"/>
      <c r="CB2473" s="1"/>
      <c r="CC2473" s="1"/>
      <c r="CD2473" s="1"/>
      <c r="CE2473" s="1"/>
      <c r="CF2473" s="1"/>
      <c r="CG2473" s="1"/>
      <c r="CI2473" s="1"/>
      <c r="CJ2473" s="1"/>
      <c r="CK2473" s="1"/>
      <c r="CL2473" s="1"/>
      <c r="CM2473" s="1"/>
      <c r="CN2473" s="1"/>
      <c r="CP2473" s="1"/>
      <c r="CQ2473" s="1"/>
      <c r="CR2473" s="1"/>
      <c r="CS2473" s="1"/>
      <c r="CT2473" s="1"/>
      <c r="CU2473" s="1"/>
      <c r="CW2473" s="1"/>
      <c r="CX2473" s="1"/>
    </row>
    <row r="2474" spans="8:102" ht="11.1" customHeight="1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Q2474" s="1"/>
      <c r="AR2474" s="1"/>
      <c r="AS2474" s="1"/>
      <c r="AT2474" s="1"/>
      <c r="AV2474" s="1"/>
      <c r="AX2474" s="1"/>
      <c r="AZ2474" s="1"/>
      <c r="BA2474" s="1"/>
      <c r="BB2474" s="1"/>
      <c r="BC2474" s="1"/>
      <c r="BD2474" s="1"/>
      <c r="BE2474" s="1"/>
      <c r="BG2474" s="1"/>
      <c r="BH2474" s="1"/>
      <c r="BI2474" s="1"/>
      <c r="BJ2474" s="1"/>
      <c r="BL2474" s="1"/>
      <c r="BN2474" s="1"/>
      <c r="BO2474" s="1"/>
      <c r="BP2474" s="1"/>
      <c r="BQ2474" s="1"/>
      <c r="BR2474" s="1"/>
      <c r="BS2474" s="1"/>
      <c r="BU2474" s="1"/>
      <c r="BV2474" s="1"/>
      <c r="BW2474" s="1"/>
      <c r="BX2474" s="1"/>
      <c r="BY2474" s="1"/>
      <c r="BZ2474" s="1"/>
      <c r="CB2474" s="1"/>
      <c r="CD2474" s="1"/>
      <c r="CE2474" s="1"/>
      <c r="CF2474" s="1"/>
      <c r="CG2474" s="1"/>
      <c r="CI2474" s="1"/>
      <c r="CJ2474" s="1"/>
      <c r="CK2474" s="1"/>
      <c r="CL2474" s="1"/>
      <c r="CM2474" s="1"/>
      <c r="CN2474" s="1"/>
      <c r="CP2474" s="1"/>
      <c r="CQ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Q2475" s="1"/>
      <c r="AR2475" s="1"/>
      <c r="AS2475" s="1"/>
      <c r="AT2475" s="1"/>
      <c r="AV2475" s="1"/>
      <c r="AX2475" s="1"/>
      <c r="AZ2475" s="1"/>
      <c r="BA2475" s="1"/>
      <c r="BB2475" s="1"/>
      <c r="BC2475" s="1"/>
      <c r="BD2475" s="1"/>
      <c r="BE2475" s="1"/>
      <c r="BG2475" s="1"/>
      <c r="BH2475" s="1"/>
      <c r="BI2475" s="1"/>
      <c r="BJ2475" s="1"/>
      <c r="BL2475" s="1"/>
      <c r="BN2475" s="1"/>
      <c r="BO2475" s="1"/>
      <c r="BP2475" s="1"/>
      <c r="BQ2475" s="1"/>
      <c r="BR2475" s="1"/>
      <c r="BS2475" s="1"/>
      <c r="BU2475" s="1"/>
      <c r="BV2475" s="1"/>
      <c r="BW2475" s="1"/>
      <c r="BX2475" s="1"/>
      <c r="BY2475" s="1"/>
      <c r="BZ2475" s="1"/>
      <c r="CB2475" s="1"/>
      <c r="CD2475" s="1"/>
      <c r="CE2475" s="1"/>
      <c r="CF2475" s="1"/>
      <c r="CG2475" s="1"/>
      <c r="CI2475" s="1"/>
      <c r="CJ2475" s="1"/>
      <c r="CK2475" s="1"/>
      <c r="CL2475" s="1"/>
      <c r="CM2475" s="1"/>
      <c r="CN2475" s="1"/>
      <c r="CP2475" s="1"/>
      <c r="CQ2475" s="1"/>
      <c r="CR2475" s="1"/>
      <c r="CW2475" s="1"/>
      <c r="CX2475" s="1"/>
    </row>
    <row r="2476" spans="8:102" ht="12.95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N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N2476" s="1"/>
      <c r="CR2476" s="1"/>
      <c r="CW2476" s="1"/>
      <c r="CX2476" s="1"/>
    </row>
    <row r="2477" spans="8:102" ht="12.95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N2477" s="1"/>
      <c r="CR2477" s="1"/>
      <c r="CW2477" s="1"/>
      <c r="CX2477" s="1"/>
    </row>
    <row r="2478" spans="8:102" ht="12.95" customHeight="1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N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Y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N2486" s="1"/>
      <c r="O2486" s="1"/>
      <c r="P2486" s="1"/>
      <c r="Q2486" s="1"/>
      <c r="R2486" s="1"/>
      <c r="S2486" s="1"/>
      <c r="T2486" s="1"/>
      <c r="V2486" s="1"/>
      <c r="W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N2487" s="1"/>
      <c r="O2487" s="1"/>
      <c r="P2487" s="1"/>
      <c r="Q2487" s="1"/>
      <c r="R2487" s="1"/>
      <c r="S2487" s="1"/>
      <c r="T2487" s="1"/>
      <c r="V2487" s="1"/>
      <c r="W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O2488" s="1"/>
      <c r="S2488" s="1"/>
      <c r="T2488" s="1"/>
      <c r="V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J2490" s="1"/>
      <c r="BL2490" s="1"/>
      <c r="BO2490" s="1"/>
      <c r="BP2490" s="1"/>
      <c r="BQ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Z2491" s="1"/>
      <c r="BA2491" s="1"/>
      <c r="BH2491" s="1"/>
      <c r="BO2491" s="1"/>
      <c r="BP2491" s="1"/>
      <c r="CD2491" s="1"/>
      <c r="CE2491" s="1"/>
      <c r="CF2491" s="1"/>
      <c r="CW2491" s="1"/>
      <c r="CX2491" s="1"/>
    </row>
    <row r="2492" spans="8:128" x14ac:dyDescent="0.2">
      <c r="AG2492" s="1"/>
      <c r="AK2492" s="1"/>
      <c r="AM2492" s="1"/>
      <c r="AP2492" s="1"/>
      <c r="AZ2492" s="1"/>
      <c r="BA2492" s="1"/>
      <c r="BO2492" s="1"/>
      <c r="BP2492" s="1"/>
      <c r="CD2492" s="1"/>
      <c r="CE2492" s="1"/>
      <c r="CF2492" s="1"/>
      <c r="CW2492" s="1"/>
    </row>
    <row r="2493" spans="8:128" x14ac:dyDescent="0.2"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29"/>
      <c r="Z2493" s="29"/>
      <c r="AA2493" s="29"/>
      <c r="AB2493" s="29"/>
      <c r="AC2493" s="29"/>
      <c r="AD2493" s="29"/>
      <c r="AE2493" s="29"/>
      <c r="AF2493" s="29"/>
      <c r="AG2493" s="29"/>
      <c r="AH2493" s="29"/>
      <c r="AI2493" s="29"/>
      <c r="AJ2493" s="29"/>
      <c r="AK2493" s="29"/>
      <c r="AL2493" s="29"/>
      <c r="AM2493" s="29"/>
      <c r="AN2493" s="29"/>
      <c r="AO2493" s="29"/>
      <c r="AP2493" s="29"/>
      <c r="AQ2493" s="29"/>
      <c r="AR2493" s="29"/>
      <c r="AS2493" s="29"/>
      <c r="AT2493" s="29"/>
      <c r="AU2493" s="29"/>
      <c r="AV2493" s="29"/>
      <c r="AW2493" s="29"/>
      <c r="AX2493" s="29"/>
      <c r="AY2493" s="29"/>
      <c r="AZ2493" s="29"/>
      <c r="BA2493" s="29"/>
      <c r="BB2493" s="29"/>
      <c r="BC2493" s="29"/>
      <c r="BD2493" s="29"/>
      <c r="BE2493" s="29"/>
      <c r="BF2493" s="29"/>
      <c r="BG2493" s="29"/>
      <c r="BH2493" s="29"/>
      <c r="BI2493" s="29"/>
      <c r="BJ2493" s="29"/>
      <c r="BK2493" s="29"/>
      <c r="BL2493" s="29"/>
      <c r="BM2493" s="29"/>
      <c r="BN2493" s="29"/>
      <c r="BO2493" s="29"/>
      <c r="BP2493" s="29"/>
      <c r="BQ2493" s="29"/>
      <c r="BR2493" s="29"/>
      <c r="BS2493" s="29"/>
      <c r="BT2493" s="29"/>
      <c r="BU2493" s="29"/>
      <c r="BV2493" s="29"/>
      <c r="BW2493" s="29"/>
      <c r="BX2493" s="29"/>
      <c r="BY2493" s="29"/>
      <c r="BZ2493" s="29"/>
      <c r="CA2493" s="29"/>
      <c r="CB2493" s="29"/>
      <c r="CC2493" s="29"/>
      <c r="CD2493" s="29"/>
      <c r="CE2493" s="29"/>
      <c r="CF2493" s="29"/>
      <c r="CG2493" s="29"/>
      <c r="CH2493" s="29"/>
      <c r="CI2493" s="29"/>
      <c r="CJ2493" s="29"/>
      <c r="CK2493" s="29"/>
      <c r="CL2493" s="29"/>
      <c r="CM2493" s="29"/>
      <c r="CN2493" s="29"/>
      <c r="CO2493" s="29"/>
      <c r="CP2493" s="29"/>
      <c r="CQ2493" s="29"/>
      <c r="CR2493" s="29"/>
      <c r="CS2493" s="29"/>
      <c r="CT2493" s="29"/>
      <c r="CU2493" s="29"/>
      <c r="CV2493" s="29"/>
      <c r="CW2493" s="29"/>
      <c r="CX2493" s="29"/>
      <c r="CY2493" s="29">
        <f t="shared" ref="CY2493:DG2493" si="14">SUM(CY2473:CY2492)</f>
        <v>0</v>
      </c>
      <c r="CZ2493" s="29">
        <f t="shared" si="14"/>
        <v>0</v>
      </c>
      <c r="DA2493" s="29">
        <f t="shared" si="14"/>
        <v>0</v>
      </c>
      <c r="DB2493" s="29">
        <f t="shared" si="14"/>
        <v>0</v>
      </c>
      <c r="DC2493" s="29">
        <f t="shared" si="14"/>
        <v>0</v>
      </c>
      <c r="DD2493" s="29">
        <f t="shared" si="14"/>
        <v>0</v>
      </c>
      <c r="DE2493" s="29">
        <f t="shared" si="14"/>
        <v>0</v>
      </c>
      <c r="DF2493" s="29">
        <f t="shared" si="14"/>
        <v>0</v>
      </c>
      <c r="DG2493" s="29">
        <f t="shared" si="14"/>
        <v>0</v>
      </c>
      <c r="DH2493" s="29"/>
      <c r="DI2493" s="29"/>
      <c r="DJ2493" s="29"/>
      <c r="DK2493" s="29"/>
      <c r="DL2493" s="29"/>
      <c r="DM2493" s="29"/>
      <c r="DN2493" s="29"/>
      <c r="DO2493" s="29"/>
      <c r="DP2493" s="29"/>
      <c r="DQ2493" s="29"/>
      <c r="DR2493" s="29"/>
      <c r="DS2493" s="29"/>
      <c r="DT2493" s="29"/>
      <c r="DU2493" s="29"/>
      <c r="DV2493" s="29"/>
      <c r="DW2493" s="29"/>
      <c r="DX2493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4"/>
  <sheetViews>
    <sheetView showGridLines="0" topLeftCell="A13" zoomScale="130" zoomScaleNormal="130" workbookViewId="0">
      <selection activeCell="F51" sqref="F51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91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97" t="s">
        <v>95</v>
      </c>
      <c r="B8" s="46"/>
      <c r="C8" s="46"/>
      <c r="D8" s="46"/>
      <c r="E8" s="46"/>
      <c r="F8" s="46"/>
    </row>
    <row r="9" spans="1:6" ht="13.5" thickBot="1" x14ac:dyDescent="0.25">
      <c r="A9" s="3"/>
      <c r="B9" s="3"/>
      <c r="C9" s="3"/>
      <c r="D9" s="96"/>
      <c r="E9" s="3"/>
      <c r="F9" s="3"/>
    </row>
    <row r="10" spans="1:6" x14ac:dyDescent="0.2">
      <c r="A10" s="198" t="s">
        <v>8</v>
      </c>
      <c r="B10" s="185" t="s">
        <v>9</v>
      </c>
      <c r="C10" s="4" t="s">
        <v>10</v>
      </c>
      <c r="D10" s="44" t="s">
        <v>11</v>
      </c>
      <c r="E10" s="6" t="s">
        <v>12</v>
      </c>
      <c r="F10" s="187" t="s">
        <v>0</v>
      </c>
    </row>
    <row r="11" spans="1:6" ht="13.5" thickBot="1" x14ac:dyDescent="0.25">
      <c r="A11" s="199"/>
      <c r="B11" s="186"/>
      <c r="C11" s="7" t="s">
        <v>13</v>
      </c>
      <c r="D11" s="45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3176.55</v>
      </c>
      <c r="D12" s="99">
        <f>SUM(D13+D16+D18)</f>
        <v>2685</v>
      </c>
      <c r="E12" s="99">
        <f>SUM(E13+E16+E18)</f>
        <v>0</v>
      </c>
      <c r="F12" s="99">
        <f>SUM(F13+F16+F18)</f>
        <v>5861.55</v>
      </c>
    </row>
    <row r="13" spans="1:6" x14ac:dyDescent="0.2">
      <c r="A13" s="12">
        <v>511</v>
      </c>
      <c r="B13" s="13" t="s">
        <v>121</v>
      </c>
      <c r="C13" s="89">
        <f>SUM(C14:C15)</f>
        <v>2777.55</v>
      </c>
      <c r="D13" s="89">
        <f>SUM(D14:D15)</f>
        <v>2400</v>
      </c>
      <c r="E13" s="89">
        <f>SUM(E14:E15)</f>
        <v>0</v>
      </c>
      <c r="F13" s="89">
        <f>SUM(F14:F15)</f>
        <v>5177.55</v>
      </c>
    </row>
    <row r="14" spans="1:6" x14ac:dyDescent="0.2">
      <c r="A14" s="14">
        <v>51101</v>
      </c>
      <c r="B14" s="15" t="s">
        <v>17</v>
      </c>
      <c r="C14" s="90">
        <v>2400</v>
      </c>
      <c r="D14" s="90">
        <v>2400</v>
      </c>
      <c r="E14" s="90"/>
      <c r="F14" s="90">
        <f>SUM(C14:E14)</f>
        <v>4800</v>
      </c>
    </row>
    <row r="15" spans="1:6" x14ac:dyDescent="0.2">
      <c r="A15" s="14">
        <v>51103</v>
      </c>
      <c r="B15" s="20" t="s">
        <v>18</v>
      </c>
      <c r="C15" s="90">
        <v>377.55</v>
      </c>
      <c r="D15" s="90"/>
      <c r="E15" s="90"/>
      <c r="F15" s="90">
        <f t="shared" ref="F15" si="0">SUM(C15:E15)</f>
        <v>377.55</v>
      </c>
    </row>
    <row r="16" spans="1:6" x14ac:dyDescent="0.2">
      <c r="A16" s="12">
        <v>514</v>
      </c>
      <c r="B16" s="11" t="s">
        <v>21</v>
      </c>
      <c r="C16" s="89">
        <f>SUM(C17)</f>
        <v>210</v>
      </c>
      <c r="D16" s="89">
        <f t="shared" ref="D16:F16" si="1">SUM(D17)</f>
        <v>150</v>
      </c>
      <c r="E16" s="89">
        <f t="shared" si="1"/>
        <v>0</v>
      </c>
      <c r="F16" s="89">
        <f t="shared" si="1"/>
        <v>360</v>
      </c>
    </row>
    <row r="17" spans="1:7" x14ac:dyDescent="0.2">
      <c r="A17" s="17">
        <v>51401</v>
      </c>
      <c r="B17" s="20" t="s">
        <v>22</v>
      </c>
      <c r="C17" s="90">
        <v>210</v>
      </c>
      <c r="D17" s="90">
        <v>150</v>
      </c>
      <c r="E17" s="90"/>
      <c r="F17" s="90">
        <f>SUM(C17:E17)</f>
        <v>360</v>
      </c>
    </row>
    <row r="18" spans="1:7" x14ac:dyDescent="0.2">
      <c r="A18" s="12">
        <v>515</v>
      </c>
      <c r="B18" s="19" t="s">
        <v>23</v>
      </c>
      <c r="C18" s="89">
        <f>SUM(C19:C19)</f>
        <v>189</v>
      </c>
      <c r="D18" s="89">
        <f>SUM(D19:D19)</f>
        <v>135</v>
      </c>
      <c r="E18" s="89">
        <f>SUM(E19:E19)</f>
        <v>0</v>
      </c>
      <c r="F18" s="89">
        <f>SUM(F19:F19)</f>
        <v>324</v>
      </c>
    </row>
    <row r="19" spans="1:7" x14ac:dyDescent="0.2">
      <c r="A19" s="17">
        <v>51501</v>
      </c>
      <c r="B19" s="20" t="s">
        <v>22</v>
      </c>
      <c r="C19" s="90">
        <v>189</v>
      </c>
      <c r="D19" s="90">
        <v>135</v>
      </c>
      <c r="E19" s="90"/>
      <c r="F19" s="90">
        <f>SUM(C19:E19)</f>
        <v>324</v>
      </c>
    </row>
    <row r="20" spans="1:7" x14ac:dyDescent="0.2">
      <c r="A20" s="12">
        <v>54</v>
      </c>
      <c r="B20" s="19" t="s">
        <v>26</v>
      </c>
      <c r="C20" s="33">
        <f>SUM(C21+C26+C29+C31)</f>
        <v>500</v>
      </c>
      <c r="D20" s="33">
        <f>SUM(D21+D26+D29+D31)</f>
        <v>300</v>
      </c>
      <c r="E20" s="33">
        <f>SUM(E21+E26+E29+E31)</f>
        <v>0</v>
      </c>
      <c r="F20" s="33">
        <f>SUM(F21+F26+F29+F31)</f>
        <v>800</v>
      </c>
    </row>
    <row r="21" spans="1:7" x14ac:dyDescent="0.2">
      <c r="A21" s="12">
        <v>541</v>
      </c>
      <c r="B21" s="19" t="s">
        <v>117</v>
      </c>
      <c r="C21" s="33">
        <f>SUM(C22:C25)</f>
        <v>400</v>
      </c>
      <c r="D21" s="33">
        <f>SUM(D22:D25)</f>
        <v>0</v>
      </c>
      <c r="E21" s="33">
        <f>SUM(E22:E25)</f>
        <v>0</v>
      </c>
      <c r="F21" s="33">
        <f>SUM(F22:F25)</f>
        <v>400</v>
      </c>
      <c r="G21" s="21"/>
    </row>
    <row r="22" spans="1:7" x14ac:dyDescent="0.2">
      <c r="A22" s="17">
        <v>54101</v>
      </c>
      <c r="B22" s="20" t="s">
        <v>27</v>
      </c>
      <c r="C22" s="34">
        <v>150</v>
      </c>
      <c r="D22" s="34"/>
      <c r="E22" s="33"/>
      <c r="F22" s="34">
        <f t="shared" ref="F22:F32" si="2">SUM(C22:E22)</f>
        <v>150</v>
      </c>
      <c r="G22" s="21"/>
    </row>
    <row r="23" spans="1:7" x14ac:dyDescent="0.2">
      <c r="A23" s="17">
        <v>54105</v>
      </c>
      <c r="B23" s="20" t="s">
        <v>30</v>
      </c>
      <c r="C23" s="34">
        <v>50</v>
      </c>
      <c r="D23" s="34"/>
      <c r="E23" s="34"/>
      <c r="F23" s="34">
        <f t="shared" si="2"/>
        <v>50</v>
      </c>
      <c r="G23" s="22"/>
    </row>
    <row r="24" spans="1:7" x14ac:dyDescent="0.2">
      <c r="A24" s="17">
        <v>54114</v>
      </c>
      <c r="B24" s="20" t="s">
        <v>34</v>
      </c>
      <c r="C24" s="34">
        <v>100</v>
      </c>
      <c r="D24" s="34"/>
      <c r="E24" s="34"/>
      <c r="F24" s="34">
        <f t="shared" si="2"/>
        <v>100</v>
      </c>
      <c r="G24" s="22"/>
    </row>
    <row r="25" spans="1:7" x14ac:dyDescent="0.2">
      <c r="A25" s="17">
        <v>54115</v>
      </c>
      <c r="B25" s="20" t="s">
        <v>35</v>
      </c>
      <c r="C25" s="34">
        <v>100</v>
      </c>
      <c r="D25" s="34"/>
      <c r="E25" s="34"/>
      <c r="F25" s="34">
        <f t="shared" si="2"/>
        <v>100</v>
      </c>
      <c r="G25" s="22"/>
    </row>
    <row r="26" spans="1:7" x14ac:dyDescent="0.2">
      <c r="A26" s="12">
        <v>543</v>
      </c>
      <c r="B26" s="19" t="s">
        <v>108</v>
      </c>
      <c r="C26" s="33">
        <f>SUM(C27:C28)</f>
        <v>0</v>
      </c>
      <c r="D26" s="33">
        <f>SUM(D27:D28)</f>
        <v>250</v>
      </c>
      <c r="E26" s="33">
        <f>SUM(E27:E28)</f>
        <v>0</v>
      </c>
      <c r="F26" s="33">
        <f>SUM(F27:F28)</f>
        <v>250</v>
      </c>
      <c r="G26" s="21"/>
    </row>
    <row r="27" spans="1:7" x14ac:dyDescent="0.2">
      <c r="A27" s="17">
        <v>54304</v>
      </c>
      <c r="B27" s="20" t="s">
        <v>93</v>
      </c>
      <c r="C27" s="34"/>
      <c r="D27" s="34">
        <v>100</v>
      </c>
      <c r="E27" s="34"/>
      <c r="F27" s="34">
        <f t="shared" si="2"/>
        <v>100</v>
      </c>
      <c r="G27" s="22"/>
    </row>
    <row r="28" spans="1:7" x14ac:dyDescent="0.2">
      <c r="A28" s="17">
        <v>54314</v>
      </c>
      <c r="B28" s="20" t="s">
        <v>96</v>
      </c>
      <c r="C28" s="34"/>
      <c r="D28" s="34">
        <v>150</v>
      </c>
      <c r="E28" s="34"/>
      <c r="F28" s="34">
        <f t="shared" si="2"/>
        <v>150</v>
      </c>
      <c r="G28" s="22"/>
    </row>
    <row r="29" spans="1:7" x14ac:dyDescent="0.2">
      <c r="A29" s="12">
        <v>544</v>
      </c>
      <c r="B29" s="19" t="s">
        <v>109</v>
      </c>
      <c r="C29" s="33">
        <f>SUM(C30)</f>
        <v>50</v>
      </c>
      <c r="D29" s="33">
        <f t="shared" ref="D29:F29" si="3">SUM(D30)</f>
        <v>50</v>
      </c>
      <c r="E29" s="33">
        <f t="shared" si="3"/>
        <v>0</v>
      </c>
      <c r="F29" s="33">
        <f t="shared" si="3"/>
        <v>100</v>
      </c>
      <c r="G29" s="22"/>
    </row>
    <row r="30" spans="1:7" x14ac:dyDescent="0.2">
      <c r="A30" s="17">
        <v>54401</v>
      </c>
      <c r="B30" s="20" t="s">
        <v>48</v>
      </c>
      <c r="C30" s="34">
        <v>50</v>
      </c>
      <c r="D30" s="34">
        <v>50</v>
      </c>
      <c r="E30" s="34"/>
      <c r="F30" s="34">
        <f t="shared" si="2"/>
        <v>100</v>
      </c>
      <c r="G30" s="22"/>
    </row>
    <row r="31" spans="1:7" x14ac:dyDescent="0.2">
      <c r="A31" s="12">
        <v>545</v>
      </c>
      <c r="B31" s="19" t="s">
        <v>113</v>
      </c>
      <c r="C31" s="33">
        <f>SUM(C32:C32)</f>
        <v>50</v>
      </c>
      <c r="D31" s="33">
        <f>SUM(D32:D32)</f>
        <v>0</v>
      </c>
      <c r="E31" s="33">
        <f>SUM(E32:E32)</f>
        <v>0</v>
      </c>
      <c r="F31" s="33">
        <f>SUM(F32:F32)</f>
        <v>50</v>
      </c>
      <c r="G31" s="22"/>
    </row>
    <row r="32" spans="1:7" x14ac:dyDescent="0.2">
      <c r="A32" s="17">
        <v>54508</v>
      </c>
      <c r="B32" s="20" t="s">
        <v>97</v>
      </c>
      <c r="C32" s="34">
        <v>50</v>
      </c>
      <c r="D32" s="34"/>
      <c r="E32" s="34"/>
      <c r="F32" s="34">
        <f t="shared" si="2"/>
        <v>50</v>
      </c>
      <c r="G32" s="22"/>
    </row>
    <row r="33" spans="1:7" x14ac:dyDescent="0.2">
      <c r="A33" s="12">
        <v>55</v>
      </c>
      <c r="B33" s="19" t="s">
        <v>52</v>
      </c>
      <c r="C33" s="33">
        <f>SUM(C34)</f>
        <v>55</v>
      </c>
      <c r="D33" s="33">
        <f t="shared" ref="D33:F33" si="4">SUM(D34)</f>
        <v>0</v>
      </c>
      <c r="E33" s="33">
        <f t="shared" si="4"/>
        <v>0</v>
      </c>
      <c r="F33" s="33">
        <f t="shared" si="4"/>
        <v>55</v>
      </c>
      <c r="G33" s="22"/>
    </row>
    <row r="34" spans="1:7" x14ac:dyDescent="0.2">
      <c r="A34" s="12">
        <v>556</v>
      </c>
      <c r="B34" s="19" t="s">
        <v>111</v>
      </c>
      <c r="C34" s="33">
        <f>SUM(C35:C35)</f>
        <v>55</v>
      </c>
      <c r="D34" s="33">
        <f>SUM(D35:D35)</f>
        <v>0</v>
      </c>
      <c r="E34" s="33">
        <f>SUM(E35:E35)</f>
        <v>0</v>
      </c>
      <c r="F34" s="33">
        <f>SUM(F35:F35)</f>
        <v>55</v>
      </c>
      <c r="G34" s="22"/>
    </row>
    <row r="35" spans="1:7" x14ac:dyDescent="0.2">
      <c r="A35" s="17">
        <v>55601</v>
      </c>
      <c r="B35" s="20" t="s">
        <v>53</v>
      </c>
      <c r="C35" s="34">
        <v>55</v>
      </c>
      <c r="D35" s="34"/>
      <c r="E35" s="34"/>
      <c r="F35" s="34">
        <f t="shared" ref="F35" si="5">SUM(C35:E35)</f>
        <v>55</v>
      </c>
      <c r="G35" s="22"/>
    </row>
    <row r="36" spans="1:7" x14ac:dyDescent="0.2">
      <c r="A36" s="17"/>
      <c r="B36" s="19" t="s">
        <v>68</v>
      </c>
      <c r="C36" s="33">
        <f>SUM(C12+C20+C33)</f>
        <v>3731.55</v>
      </c>
      <c r="D36" s="33">
        <f t="shared" ref="D36:F36" si="6">SUM(D12+D20+D33)</f>
        <v>2985</v>
      </c>
      <c r="E36" s="33">
        <f t="shared" si="6"/>
        <v>0</v>
      </c>
      <c r="F36" s="33">
        <f t="shared" si="6"/>
        <v>6716.55</v>
      </c>
      <c r="G36" s="22"/>
    </row>
    <row r="37" spans="1:7" x14ac:dyDescent="0.2">
      <c r="A37" s="17"/>
      <c r="B37" s="20"/>
      <c r="C37" s="34"/>
      <c r="D37" s="34"/>
      <c r="E37" s="34"/>
      <c r="F37" s="34"/>
      <c r="G37" s="22"/>
    </row>
    <row r="38" spans="1:7" x14ac:dyDescent="0.2">
      <c r="A38" s="12"/>
      <c r="B38" s="19" t="s">
        <v>69</v>
      </c>
      <c r="C38" s="33">
        <f>SUM(C12+C20+C33)</f>
        <v>3731.55</v>
      </c>
      <c r="D38" s="33">
        <f t="shared" ref="D38:F38" si="7">SUM(D12+D20+D33)</f>
        <v>2985</v>
      </c>
      <c r="E38" s="33">
        <f t="shared" si="7"/>
        <v>0</v>
      </c>
      <c r="F38" s="33">
        <f t="shared" si="7"/>
        <v>6716.55</v>
      </c>
      <c r="G38" s="36"/>
    </row>
    <row r="39" spans="1:7" x14ac:dyDescent="0.2">
      <c r="A39" s="12"/>
      <c r="B39" s="19" t="s">
        <v>70</v>
      </c>
      <c r="C39" s="33">
        <f>SUM(C13+C16+C18+C21+C26+C29+C31+C34)</f>
        <v>3731.55</v>
      </c>
      <c r="D39" s="33">
        <f t="shared" ref="D39:F39" si="8">SUM(D13+D16+D18+D21+D26+D29+D31+D34)</f>
        <v>2985</v>
      </c>
      <c r="E39" s="33">
        <f t="shared" si="8"/>
        <v>0</v>
      </c>
      <c r="F39" s="33">
        <f t="shared" si="8"/>
        <v>6716.55</v>
      </c>
      <c r="G39" s="36"/>
    </row>
    <row r="40" spans="1:7" x14ac:dyDescent="0.2">
      <c r="A40" s="12"/>
      <c r="B40" s="19" t="s">
        <v>71</v>
      </c>
      <c r="C40" s="33">
        <f>SUM(C14+C15+C17+C19+C22+C23+C24+C25+C27+C28+C30+C32+C35)</f>
        <v>3731.55</v>
      </c>
      <c r="D40" s="33">
        <f t="shared" ref="D40:F40" si="9">SUM(D14+D15+D17+D19+D22+D23+D24+D25+D27+D28+D30+D32+D35)</f>
        <v>2985</v>
      </c>
      <c r="E40" s="33">
        <f t="shared" si="9"/>
        <v>0</v>
      </c>
      <c r="F40" s="33">
        <f t="shared" si="9"/>
        <v>6716.55</v>
      </c>
      <c r="G40" s="112"/>
    </row>
    <row r="41" spans="1:7" x14ac:dyDescent="0.2">
      <c r="A41" s="24"/>
      <c r="G41" s="22"/>
    </row>
    <row r="42" spans="1:7" x14ac:dyDescent="0.2">
      <c r="G42" s="22"/>
    </row>
    <row r="43" spans="1:7" x14ac:dyDescent="0.2">
      <c r="G43" s="22"/>
    </row>
    <row r="44" spans="1:7" x14ac:dyDescent="0.2">
      <c r="G44" s="22"/>
    </row>
    <row r="45" spans="1:7" x14ac:dyDescent="0.2">
      <c r="G45" s="22"/>
    </row>
    <row r="46" spans="1:7" x14ac:dyDescent="0.2">
      <c r="G46" s="22"/>
    </row>
    <row r="47" spans="1:7" x14ac:dyDescent="0.2">
      <c r="G47" s="22"/>
    </row>
    <row r="48" spans="1:7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82" ht="15" customHeight="1" x14ac:dyDescent="0.2"/>
    <row r="1089" spans="7:7" x14ac:dyDescent="0.2">
      <c r="G1089" s="25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26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27"/>
    </row>
    <row r="1108" spans="7:7" x14ac:dyDescent="0.2">
      <c r="G1108" s="28"/>
    </row>
    <row r="1109" spans="7:7" x14ac:dyDescent="0.2">
      <c r="G1109" s="27"/>
    </row>
    <row r="1110" spans="7:7" x14ac:dyDescent="0.2">
      <c r="G1110" s="29"/>
    </row>
    <row r="1111" spans="7:7" x14ac:dyDescent="0.2">
      <c r="G1111" s="22"/>
    </row>
    <row r="1112" spans="7:7" x14ac:dyDescent="0.2">
      <c r="G1112" s="21"/>
    </row>
    <row r="1113" spans="7:7" x14ac:dyDescent="0.2">
      <c r="G1113" s="22"/>
    </row>
    <row r="1114" spans="7:7" x14ac:dyDescent="0.2">
      <c r="G1114" s="22"/>
    </row>
    <row r="1115" spans="7:7" x14ac:dyDescent="0.2">
      <c r="G1115" s="22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2463" spans="8:102" ht="11.1" customHeight="1" x14ac:dyDescent="0.2">
      <c r="H2463" s="25"/>
      <c r="I2463" s="25"/>
      <c r="J2463" s="25"/>
      <c r="K2463" s="25"/>
      <c r="L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  <c r="AZ2463" s="25"/>
      <c r="BA2463" s="25"/>
      <c r="BB2463" s="25"/>
      <c r="BC2463" s="25"/>
      <c r="BD2463" s="25"/>
      <c r="BE2463" s="25"/>
      <c r="BG2463" s="25"/>
      <c r="BH2463" s="25"/>
      <c r="BI2463" s="25"/>
      <c r="BJ2463" s="25"/>
      <c r="BK2463" s="25"/>
      <c r="BL2463" s="25"/>
      <c r="BN2463" s="25"/>
      <c r="BO2463" s="25"/>
      <c r="BP2463" s="25"/>
      <c r="BQ2463" s="25"/>
      <c r="BR2463" s="25"/>
      <c r="BS2463" s="25"/>
      <c r="BU2463" s="25"/>
      <c r="BV2463" s="25"/>
      <c r="BW2463" s="25"/>
      <c r="BX2463" s="25"/>
      <c r="BY2463" s="25"/>
      <c r="BZ2463" s="25"/>
      <c r="CB2463" s="25"/>
      <c r="CC2463" s="25"/>
      <c r="CD2463" s="25"/>
      <c r="CE2463" s="25"/>
      <c r="CF2463" s="25"/>
      <c r="CG2463" s="25"/>
      <c r="CI2463" s="25"/>
      <c r="CJ2463" s="25"/>
      <c r="CK2463" s="25"/>
      <c r="CL2463" s="25"/>
      <c r="CM2463" s="25"/>
      <c r="CN2463" s="25"/>
      <c r="CP2463" s="25"/>
      <c r="CQ2463" s="25"/>
      <c r="CR2463" s="25"/>
      <c r="CS2463" s="25"/>
      <c r="CT2463" s="25"/>
      <c r="CU2463" s="25"/>
      <c r="CW2463" s="25"/>
      <c r="CX2463" s="25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K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C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S2464" s="1"/>
      <c r="CT2464" s="1"/>
      <c r="CU2464" s="1"/>
      <c r="CW2464" s="1"/>
      <c r="CX2464" s="1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O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J2481" s="1"/>
      <c r="BL2481" s="1"/>
      <c r="BO2481" s="1"/>
      <c r="BP2481" s="1"/>
      <c r="BQ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Z2482" s="1"/>
      <c r="BA2482" s="1"/>
      <c r="BH2482" s="1"/>
      <c r="BO2482" s="1"/>
      <c r="BP2482" s="1"/>
      <c r="CD2482" s="1"/>
      <c r="CE2482" s="1"/>
      <c r="CF2482" s="1"/>
      <c r="CW2482" s="1"/>
      <c r="CX2482" s="1"/>
    </row>
    <row r="2483" spans="8:128" x14ac:dyDescent="0.2">
      <c r="AG2483" s="1"/>
      <c r="AK2483" s="1"/>
      <c r="AM2483" s="1"/>
      <c r="AP2483" s="1"/>
      <c r="AZ2483" s="1"/>
      <c r="BA2483" s="1"/>
      <c r="BO2483" s="1"/>
      <c r="BP2483" s="1"/>
      <c r="CD2483" s="1"/>
      <c r="CE2483" s="1"/>
      <c r="CF2483" s="1"/>
      <c r="CW2483" s="1"/>
    </row>
    <row r="2484" spans="8:128" x14ac:dyDescent="0.2"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  <c r="Z2484" s="29"/>
      <c r="AA2484" s="29"/>
      <c r="AB2484" s="29"/>
      <c r="AC2484" s="29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29"/>
      <c r="AN2484" s="29"/>
      <c r="AO2484" s="29"/>
      <c r="AP2484" s="29"/>
      <c r="AQ2484" s="29"/>
      <c r="AR2484" s="29"/>
      <c r="AS2484" s="29"/>
      <c r="AT2484" s="29"/>
      <c r="AU2484" s="29"/>
      <c r="AV2484" s="29"/>
      <c r="AW2484" s="29"/>
      <c r="AX2484" s="29"/>
      <c r="AY2484" s="29"/>
      <c r="AZ2484" s="29"/>
      <c r="BA2484" s="29"/>
      <c r="BB2484" s="29"/>
      <c r="BC2484" s="29"/>
      <c r="BD2484" s="29"/>
      <c r="BE2484" s="29"/>
      <c r="BF2484" s="29"/>
      <c r="BG2484" s="29"/>
      <c r="BH2484" s="29"/>
      <c r="BI2484" s="29"/>
      <c r="BJ2484" s="29"/>
      <c r="BK2484" s="29"/>
      <c r="BL2484" s="29"/>
      <c r="BM2484" s="29"/>
      <c r="BN2484" s="29"/>
      <c r="BO2484" s="29"/>
      <c r="BP2484" s="29"/>
      <c r="BQ2484" s="29"/>
      <c r="BR2484" s="29"/>
      <c r="BS2484" s="29"/>
      <c r="BT2484" s="29"/>
      <c r="BU2484" s="29"/>
      <c r="BV2484" s="29"/>
      <c r="BW2484" s="29"/>
      <c r="BX2484" s="29"/>
      <c r="BY2484" s="29"/>
      <c r="BZ2484" s="29"/>
      <c r="CA2484" s="29"/>
      <c r="CB2484" s="29"/>
      <c r="CC2484" s="29"/>
      <c r="CD2484" s="29"/>
      <c r="CE2484" s="29"/>
      <c r="CF2484" s="29"/>
      <c r="CG2484" s="29"/>
      <c r="CH2484" s="29"/>
      <c r="CI2484" s="29"/>
      <c r="CJ2484" s="29"/>
      <c r="CK2484" s="29"/>
      <c r="CL2484" s="29"/>
      <c r="CM2484" s="29"/>
      <c r="CN2484" s="29"/>
      <c r="CO2484" s="29"/>
      <c r="CP2484" s="29"/>
      <c r="CQ2484" s="29"/>
      <c r="CR2484" s="29"/>
      <c r="CS2484" s="29"/>
      <c r="CT2484" s="29"/>
      <c r="CU2484" s="29"/>
      <c r="CV2484" s="29"/>
      <c r="CW2484" s="29"/>
      <c r="CX2484" s="29"/>
      <c r="CY2484" s="29">
        <f t="shared" ref="CY2484:DG2484" si="10">SUM(CY2464:CY2483)</f>
        <v>0</v>
      </c>
      <c r="CZ2484" s="29">
        <f t="shared" si="10"/>
        <v>0</v>
      </c>
      <c r="DA2484" s="29">
        <f t="shared" si="10"/>
        <v>0</v>
      </c>
      <c r="DB2484" s="29">
        <f t="shared" si="10"/>
        <v>0</v>
      </c>
      <c r="DC2484" s="29">
        <f t="shared" si="10"/>
        <v>0</v>
      </c>
      <c r="DD2484" s="29">
        <f t="shared" si="10"/>
        <v>0</v>
      </c>
      <c r="DE2484" s="29">
        <f t="shared" si="10"/>
        <v>0</v>
      </c>
      <c r="DF2484" s="29">
        <f t="shared" si="10"/>
        <v>0</v>
      </c>
      <c r="DG2484" s="29">
        <f t="shared" si="10"/>
        <v>0</v>
      </c>
      <c r="DH2484" s="29"/>
      <c r="DI2484" s="29"/>
      <c r="DJ2484" s="29"/>
      <c r="DK2484" s="29"/>
      <c r="DL2484" s="29"/>
      <c r="DM2484" s="29"/>
      <c r="DN2484" s="29"/>
      <c r="DO2484" s="29"/>
      <c r="DP2484" s="29"/>
      <c r="DQ2484" s="29"/>
      <c r="DR2484" s="29"/>
      <c r="DS2484" s="29"/>
      <c r="DT2484" s="29"/>
      <c r="DU2484" s="29"/>
      <c r="DV2484" s="29"/>
      <c r="DW2484" s="29"/>
      <c r="DX2484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3"/>
  <sheetViews>
    <sheetView showGridLines="0" topLeftCell="A16" zoomScale="130" zoomScaleNormal="130" workbookViewId="0">
      <selection activeCell="C52" sqref="C5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200" t="s">
        <v>73</v>
      </c>
      <c r="B2" s="200"/>
      <c r="C2" s="200"/>
      <c r="D2" s="200"/>
      <c r="E2" s="200"/>
      <c r="F2" s="200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84</v>
      </c>
      <c r="B5" s="190"/>
      <c r="C5" s="190"/>
      <c r="D5" s="190"/>
      <c r="E5" s="190"/>
      <c r="F5" s="190"/>
    </row>
    <row r="6" spans="1:6" x14ac:dyDescent="0.2">
      <c r="A6" s="126" t="s">
        <v>91</v>
      </c>
      <c r="B6" s="124"/>
      <c r="C6" s="124"/>
      <c r="D6" s="124"/>
      <c r="E6" s="124"/>
      <c r="F6" s="124"/>
    </row>
    <row r="7" spans="1:6" x14ac:dyDescent="0.2">
      <c r="A7" s="190" t="s">
        <v>72</v>
      </c>
      <c r="B7" s="190"/>
      <c r="C7" s="190"/>
      <c r="D7" s="190"/>
      <c r="E7" s="190"/>
      <c r="F7" s="190"/>
    </row>
    <row r="8" spans="1:6" x14ac:dyDescent="0.2">
      <c r="A8" s="97" t="s">
        <v>98</v>
      </c>
      <c r="B8" s="46"/>
      <c r="C8" s="46"/>
      <c r="D8" s="46"/>
      <c r="E8" s="46"/>
      <c r="F8" s="46"/>
    </row>
    <row r="9" spans="1:6" ht="13.5" thickBot="1" x14ac:dyDescent="0.25">
      <c r="A9" s="3"/>
      <c r="B9" s="3"/>
      <c r="C9" s="3"/>
      <c r="D9" s="123"/>
      <c r="E9" s="3"/>
      <c r="F9" s="3"/>
    </row>
    <row r="10" spans="1:6" x14ac:dyDescent="0.2">
      <c r="A10" s="183" t="s">
        <v>8</v>
      </c>
      <c r="B10" s="187" t="s">
        <v>9</v>
      </c>
      <c r="C10" s="4" t="s">
        <v>10</v>
      </c>
      <c r="D10" s="44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8"/>
      <c r="C11" s="7" t="s">
        <v>13</v>
      </c>
      <c r="D11" s="45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99">
        <f>SUM(C13+C16+C18)</f>
        <v>69830.81</v>
      </c>
      <c r="D12" s="99">
        <f>SUM(D13+D16+D18)</f>
        <v>33194.97</v>
      </c>
      <c r="E12" s="99">
        <f>SUM(E13+E16+E18)</f>
        <v>0</v>
      </c>
      <c r="F12" s="99">
        <f>SUM(F13+F16+F18)</f>
        <v>103025.77499999999</v>
      </c>
    </row>
    <row r="13" spans="1:6" x14ac:dyDescent="0.2">
      <c r="A13" s="12">
        <v>511</v>
      </c>
      <c r="B13" s="13" t="s">
        <v>106</v>
      </c>
      <c r="C13" s="89">
        <f>SUM(C14:C15)</f>
        <v>62832.65</v>
      </c>
      <c r="D13" s="89">
        <f>SUM(D14:D15)</f>
        <v>28150</v>
      </c>
      <c r="E13" s="89">
        <f>SUM(E14:E15)</f>
        <v>0</v>
      </c>
      <c r="F13" s="89">
        <f>SUM(F14:F15)</f>
        <v>90982.65</v>
      </c>
    </row>
    <row r="14" spans="1:6" x14ac:dyDescent="0.2">
      <c r="A14" s="14">
        <v>51101</v>
      </c>
      <c r="B14" s="15" t="s">
        <v>17</v>
      </c>
      <c r="C14" s="90">
        <v>56300</v>
      </c>
      <c r="D14" s="90">
        <v>28150</v>
      </c>
      <c r="E14" s="90"/>
      <c r="F14" s="90">
        <f>[1]promo!$G$35</f>
        <v>84450</v>
      </c>
    </row>
    <row r="15" spans="1:6" x14ac:dyDescent="0.2">
      <c r="A15" s="14">
        <v>51103</v>
      </c>
      <c r="B15" s="20" t="s">
        <v>18</v>
      </c>
      <c r="C15" s="90">
        <v>6532.65</v>
      </c>
      <c r="D15" s="90"/>
      <c r="E15" s="90"/>
      <c r="F15" s="90">
        <f t="shared" ref="F15" si="0">SUM(C15:E15)</f>
        <v>6532.65</v>
      </c>
    </row>
    <row r="16" spans="1:6" x14ac:dyDescent="0.2">
      <c r="A16" s="12">
        <v>514</v>
      </c>
      <c r="B16" s="11" t="s">
        <v>21</v>
      </c>
      <c r="C16" s="89">
        <f>SUM(C17)</f>
        <v>3667.69</v>
      </c>
      <c r="D16" s="89">
        <f t="shared" ref="D16:F16" si="1">SUM(D17)</f>
        <v>2666.06</v>
      </c>
      <c r="E16" s="89">
        <f t="shared" si="1"/>
        <v>0</v>
      </c>
      <c r="F16" s="89">
        <f t="shared" si="1"/>
        <v>6333.75</v>
      </c>
    </row>
    <row r="17" spans="1:7" x14ac:dyDescent="0.2">
      <c r="A17" s="17">
        <v>51401</v>
      </c>
      <c r="B17" s="20" t="s">
        <v>22</v>
      </c>
      <c r="C17" s="90">
        <v>3667.69</v>
      </c>
      <c r="D17" s="90">
        <v>2666.06</v>
      </c>
      <c r="E17" s="90"/>
      <c r="F17" s="90">
        <f>[1]promo!$J$35</f>
        <v>6333.75</v>
      </c>
    </row>
    <row r="18" spans="1:7" x14ac:dyDescent="0.2">
      <c r="A18" s="12">
        <v>515</v>
      </c>
      <c r="B18" s="19" t="s">
        <v>23</v>
      </c>
      <c r="C18" s="89">
        <f>SUM(C19:C19)</f>
        <v>3330.47</v>
      </c>
      <c r="D18" s="89">
        <f>SUM(D19:D19)</f>
        <v>2378.91</v>
      </c>
      <c r="E18" s="89">
        <f>SUM(E19:E19)</f>
        <v>0</v>
      </c>
      <c r="F18" s="89">
        <f>SUM(F19:F19)</f>
        <v>5709.375</v>
      </c>
    </row>
    <row r="19" spans="1:7" x14ac:dyDescent="0.2">
      <c r="A19" s="17">
        <v>51501</v>
      </c>
      <c r="B19" s="20" t="s">
        <v>22</v>
      </c>
      <c r="C19" s="90">
        <v>3330.47</v>
      </c>
      <c r="D19" s="90">
        <v>2378.91</v>
      </c>
      <c r="E19" s="90"/>
      <c r="F19" s="90">
        <f>[1]promo!$L$35</f>
        <v>5709.375</v>
      </c>
    </row>
    <row r="20" spans="1:7" x14ac:dyDescent="0.2">
      <c r="A20" s="12">
        <v>54</v>
      </c>
      <c r="B20" s="19" t="s">
        <v>26</v>
      </c>
      <c r="C20" s="33">
        <f>SUM(C21+C29+C31+C37)</f>
        <v>9187.33</v>
      </c>
      <c r="D20" s="33">
        <f t="shared" ref="D20:F20" si="2">SUM(D21+D29+D31+D37)</f>
        <v>18200</v>
      </c>
      <c r="E20" s="33">
        <f t="shared" si="2"/>
        <v>0</v>
      </c>
      <c r="F20" s="33">
        <f t="shared" si="2"/>
        <v>27387.33</v>
      </c>
    </row>
    <row r="21" spans="1:7" x14ac:dyDescent="0.2">
      <c r="A21" s="12">
        <v>541</v>
      </c>
      <c r="B21" s="19" t="s">
        <v>117</v>
      </c>
      <c r="C21" s="33">
        <f>SUM(C22:C28)</f>
        <v>6087.33</v>
      </c>
      <c r="D21" s="33">
        <f>SUM(D22:D28)</f>
        <v>5000</v>
      </c>
      <c r="E21" s="33">
        <f>SUM(E22:E28)</f>
        <v>0</v>
      </c>
      <c r="F21" s="33">
        <f>SUM(F22:F28)</f>
        <v>11087.33</v>
      </c>
      <c r="G21" s="21"/>
    </row>
    <row r="22" spans="1:7" x14ac:dyDescent="0.2">
      <c r="A22" s="17">
        <v>54101</v>
      </c>
      <c r="B22" s="20" t="s">
        <v>27</v>
      </c>
      <c r="C22" s="34">
        <v>2000</v>
      </c>
      <c r="D22" s="34">
        <v>2000</v>
      </c>
      <c r="E22" s="33"/>
      <c r="F22" s="34">
        <f t="shared" ref="F22:F38" si="3">SUM(C22:E22)</f>
        <v>4000</v>
      </c>
      <c r="G22" s="21"/>
    </row>
    <row r="23" spans="1:7" x14ac:dyDescent="0.2">
      <c r="A23" s="17">
        <v>54104</v>
      </c>
      <c r="B23" s="20" t="s">
        <v>29</v>
      </c>
      <c r="C23" s="34">
        <v>2600</v>
      </c>
      <c r="D23" s="34"/>
      <c r="E23" s="33"/>
      <c r="F23" s="34">
        <f t="shared" si="3"/>
        <v>2600</v>
      </c>
      <c r="G23" s="21"/>
    </row>
    <row r="24" spans="1:7" ht="12.75" customHeight="1" x14ac:dyDescent="0.2">
      <c r="A24" s="17">
        <v>54105</v>
      </c>
      <c r="B24" s="20" t="s">
        <v>30</v>
      </c>
      <c r="C24" s="34">
        <v>619.70000000000005</v>
      </c>
      <c r="D24" s="34"/>
      <c r="E24" s="34"/>
      <c r="F24" s="34">
        <f t="shared" si="3"/>
        <v>619.70000000000005</v>
      </c>
      <c r="G24" s="22"/>
    </row>
    <row r="25" spans="1:7" x14ac:dyDescent="0.2">
      <c r="A25" s="17">
        <v>54107</v>
      </c>
      <c r="B25" s="20" t="s">
        <v>87</v>
      </c>
      <c r="C25" s="34"/>
      <c r="D25" s="34">
        <v>1000</v>
      </c>
      <c r="E25" s="34"/>
      <c r="F25" s="34">
        <f t="shared" si="3"/>
        <v>1000</v>
      </c>
      <c r="G25" s="22"/>
    </row>
    <row r="26" spans="1:7" x14ac:dyDescent="0.2">
      <c r="A26" s="17">
        <v>54114</v>
      </c>
      <c r="B26" s="20" t="s">
        <v>34</v>
      </c>
      <c r="C26" s="34">
        <v>367.63</v>
      </c>
      <c r="D26" s="34"/>
      <c r="E26" s="34"/>
      <c r="F26" s="34">
        <f t="shared" si="3"/>
        <v>367.63</v>
      </c>
      <c r="G26" s="22"/>
    </row>
    <row r="27" spans="1:7" x14ac:dyDescent="0.2">
      <c r="A27" s="17">
        <v>54115</v>
      </c>
      <c r="B27" s="20" t="s">
        <v>35</v>
      </c>
      <c r="C27" s="34">
        <v>500</v>
      </c>
      <c r="D27" s="34"/>
      <c r="E27" s="34"/>
      <c r="F27" s="34">
        <f t="shared" si="3"/>
        <v>500</v>
      </c>
      <c r="G27" s="22"/>
    </row>
    <row r="28" spans="1:7" x14ac:dyDescent="0.2">
      <c r="A28" s="17">
        <v>54116</v>
      </c>
      <c r="B28" s="20" t="s">
        <v>163</v>
      </c>
      <c r="C28" s="34"/>
      <c r="D28" s="34">
        <v>2000</v>
      </c>
      <c r="E28" s="34"/>
      <c r="F28" s="34">
        <f t="shared" si="3"/>
        <v>2000</v>
      </c>
      <c r="G28" s="22"/>
    </row>
    <row r="29" spans="1:7" x14ac:dyDescent="0.2">
      <c r="A29" s="12">
        <v>542</v>
      </c>
      <c r="B29" s="19" t="s">
        <v>122</v>
      </c>
      <c r="C29" s="33">
        <f>SUM(C30)</f>
        <v>1000</v>
      </c>
      <c r="D29" s="33">
        <f t="shared" ref="D29:F29" si="4">SUM(D30)</f>
        <v>2000</v>
      </c>
      <c r="E29" s="33">
        <f t="shared" si="4"/>
        <v>0</v>
      </c>
      <c r="F29" s="33">
        <f t="shared" si="4"/>
        <v>3000</v>
      </c>
      <c r="G29" s="22"/>
    </row>
    <row r="30" spans="1:7" x14ac:dyDescent="0.2">
      <c r="A30" s="17">
        <v>54203</v>
      </c>
      <c r="B30" s="20" t="s">
        <v>38</v>
      </c>
      <c r="C30" s="34">
        <v>1000</v>
      </c>
      <c r="D30" s="34">
        <v>2000</v>
      </c>
      <c r="E30" s="34"/>
      <c r="F30" s="34">
        <f t="shared" si="3"/>
        <v>3000</v>
      </c>
      <c r="G30" s="22"/>
    </row>
    <row r="31" spans="1:7" x14ac:dyDescent="0.2">
      <c r="A31" s="12">
        <v>543</v>
      </c>
      <c r="B31" s="19" t="s">
        <v>108</v>
      </c>
      <c r="C31" s="33">
        <f>SUM(C32:C36)</f>
        <v>2000</v>
      </c>
      <c r="D31" s="33">
        <f t="shared" ref="D31:F31" si="5">SUM(D32:D36)</f>
        <v>11000</v>
      </c>
      <c r="E31" s="33">
        <f t="shared" si="5"/>
        <v>0</v>
      </c>
      <c r="F31" s="33">
        <f t="shared" si="5"/>
        <v>13000</v>
      </c>
      <c r="G31" s="21"/>
    </row>
    <row r="32" spans="1:7" x14ac:dyDescent="0.2">
      <c r="A32" s="17">
        <v>54301</v>
      </c>
      <c r="B32" s="20" t="s">
        <v>99</v>
      </c>
      <c r="C32" s="34">
        <v>500</v>
      </c>
      <c r="D32" s="34"/>
      <c r="E32" s="34"/>
      <c r="F32" s="34">
        <f t="shared" si="3"/>
        <v>500</v>
      </c>
      <c r="G32" s="21"/>
    </row>
    <row r="33" spans="1:7" x14ac:dyDescent="0.2">
      <c r="A33" s="17">
        <v>54304</v>
      </c>
      <c r="B33" s="20" t="s">
        <v>93</v>
      </c>
      <c r="C33" s="34">
        <v>1500</v>
      </c>
      <c r="D33" s="34">
        <v>4500</v>
      </c>
      <c r="E33" s="34"/>
      <c r="F33" s="34">
        <f t="shared" si="3"/>
        <v>6000</v>
      </c>
      <c r="G33" s="22"/>
    </row>
    <row r="34" spans="1:7" x14ac:dyDescent="0.2">
      <c r="A34" s="17">
        <v>54305</v>
      </c>
      <c r="B34" s="20" t="s">
        <v>43</v>
      </c>
      <c r="C34" s="34"/>
      <c r="D34" s="34">
        <v>2000</v>
      </c>
      <c r="E34" s="34"/>
      <c r="F34" s="34">
        <f t="shared" si="3"/>
        <v>2000</v>
      </c>
      <c r="G34" s="22"/>
    </row>
    <row r="35" spans="1:7" x14ac:dyDescent="0.2">
      <c r="A35" s="17">
        <v>54310</v>
      </c>
      <c r="B35" s="20" t="s">
        <v>45</v>
      </c>
      <c r="C35" s="34"/>
      <c r="D35" s="34">
        <v>3000</v>
      </c>
      <c r="E35" s="34"/>
      <c r="F35" s="34">
        <f t="shared" si="3"/>
        <v>3000</v>
      </c>
      <c r="G35" s="22"/>
    </row>
    <row r="36" spans="1:7" x14ac:dyDescent="0.2">
      <c r="A36" s="17">
        <v>54314</v>
      </c>
      <c r="B36" s="20" t="s">
        <v>96</v>
      </c>
      <c r="C36" s="34"/>
      <c r="D36" s="34">
        <v>1500</v>
      </c>
      <c r="E36" s="34"/>
      <c r="F36" s="34">
        <f t="shared" si="3"/>
        <v>1500</v>
      </c>
      <c r="G36" s="22"/>
    </row>
    <row r="37" spans="1:7" x14ac:dyDescent="0.2">
      <c r="A37" s="12">
        <v>544</v>
      </c>
      <c r="B37" s="19" t="s">
        <v>109</v>
      </c>
      <c r="C37" s="33">
        <f>SUM(C38)</f>
        <v>100</v>
      </c>
      <c r="D37" s="33">
        <f t="shared" ref="D37:F37" si="6">SUM(D38)</f>
        <v>200</v>
      </c>
      <c r="E37" s="33">
        <f t="shared" si="6"/>
        <v>0</v>
      </c>
      <c r="F37" s="33">
        <f t="shared" si="6"/>
        <v>300</v>
      </c>
      <c r="G37" s="22"/>
    </row>
    <row r="38" spans="1:7" x14ac:dyDescent="0.2">
      <c r="A38" s="17">
        <v>54401</v>
      </c>
      <c r="B38" s="20" t="s">
        <v>48</v>
      </c>
      <c r="C38" s="34">
        <v>100</v>
      </c>
      <c r="D38" s="34">
        <v>200</v>
      </c>
      <c r="E38" s="34"/>
      <c r="F38" s="34">
        <f t="shared" si="3"/>
        <v>300</v>
      </c>
      <c r="G38" s="22"/>
    </row>
    <row r="39" spans="1:7" x14ac:dyDescent="0.2">
      <c r="A39" s="12">
        <v>55</v>
      </c>
      <c r="B39" s="19" t="s">
        <v>52</v>
      </c>
      <c r="C39" s="33">
        <f>SUM(C40)</f>
        <v>1210</v>
      </c>
      <c r="D39" s="33">
        <f t="shared" ref="D39:F39" si="7">SUM(D40)</f>
        <v>0</v>
      </c>
      <c r="E39" s="33">
        <f t="shared" si="7"/>
        <v>0</v>
      </c>
      <c r="F39" s="33">
        <f t="shared" si="7"/>
        <v>1210</v>
      </c>
      <c r="G39" s="22"/>
    </row>
    <row r="40" spans="1:7" x14ac:dyDescent="0.2">
      <c r="A40" s="12">
        <v>556</v>
      </c>
      <c r="B40" s="19" t="s">
        <v>111</v>
      </c>
      <c r="C40" s="33">
        <f>SUM(C41:C41)</f>
        <v>1210</v>
      </c>
      <c r="D40" s="33">
        <f>SUM(D41:D41)</f>
        <v>0</v>
      </c>
      <c r="E40" s="33">
        <f>SUM(E41:E41)</f>
        <v>0</v>
      </c>
      <c r="F40" s="33">
        <f>SUM(F41:F41)</f>
        <v>1210</v>
      </c>
      <c r="G40" s="22"/>
    </row>
    <row r="41" spans="1:7" x14ac:dyDescent="0.2">
      <c r="A41" s="17">
        <v>55601</v>
      </c>
      <c r="B41" s="20" t="s">
        <v>53</v>
      </c>
      <c r="C41" s="34">
        <v>1210</v>
      </c>
      <c r="D41" s="34"/>
      <c r="E41" s="34"/>
      <c r="F41" s="34">
        <f t="shared" ref="F41" si="8">SUM(C41:E41)</f>
        <v>1210</v>
      </c>
      <c r="G41" s="22"/>
    </row>
    <row r="42" spans="1:7" x14ac:dyDescent="0.2">
      <c r="A42" s="12">
        <v>61</v>
      </c>
      <c r="B42" s="19" t="s">
        <v>58</v>
      </c>
      <c r="C42" s="33">
        <f>SUM(C43)</f>
        <v>710</v>
      </c>
      <c r="D42" s="33">
        <f t="shared" ref="D42:F43" si="9">SUM(D43)</f>
        <v>0</v>
      </c>
      <c r="E42" s="33">
        <f t="shared" si="9"/>
        <v>0</v>
      </c>
      <c r="F42" s="33">
        <f t="shared" si="9"/>
        <v>710</v>
      </c>
      <c r="G42" s="22"/>
    </row>
    <row r="43" spans="1:7" x14ac:dyDescent="0.2">
      <c r="A43" s="12">
        <v>611</v>
      </c>
      <c r="B43" s="19" t="s">
        <v>116</v>
      </c>
      <c r="C43" s="33">
        <f>SUM(C44)</f>
        <v>710</v>
      </c>
      <c r="D43" s="33">
        <f t="shared" si="9"/>
        <v>0</v>
      </c>
      <c r="E43" s="33">
        <f t="shared" si="9"/>
        <v>0</v>
      </c>
      <c r="F43" s="33">
        <f t="shared" si="9"/>
        <v>710</v>
      </c>
      <c r="G43" s="22"/>
    </row>
    <row r="44" spans="1:7" x14ac:dyDescent="0.2">
      <c r="A44" s="17">
        <v>61101</v>
      </c>
      <c r="B44" s="20" t="s">
        <v>60</v>
      </c>
      <c r="C44" s="34">
        <v>710</v>
      </c>
      <c r="D44" s="34"/>
      <c r="E44" s="34"/>
      <c r="F44" s="34">
        <f t="shared" ref="F44" si="10">SUM(C44:E44)</f>
        <v>710</v>
      </c>
      <c r="G44" s="22"/>
    </row>
    <row r="45" spans="1:7" x14ac:dyDescent="0.2">
      <c r="A45" s="17"/>
      <c r="B45" s="19" t="s">
        <v>68</v>
      </c>
      <c r="C45" s="33">
        <f>SUM(C12+C20+C39+C42)</f>
        <v>80938.14</v>
      </c>
      <c r="D45" s="33">
        <f t="shared" ref="D45:F45" si="11">SUM(D12+D20+D39+D42)</f>
        <v>51394.97</v>
      </c>
      <c r="E45" s="33">
        <f t="shared" si="11"/>
        <v>0</v>
      </c>
      <c r="F45" s="33">
        <f t="shared" si="11"/>
        <v>132333.10499999998</v>
      </c>
      <c r="G45" s="22"/>
    </row>
    <row r="46" spans="1:7" x14ac:dyDescent="0.2">
      <c r="A46" s="17"/>
      <c r="B46" s="20"/>
      <c r="C46" s="34"/>
      <c r="D46" s="34"/>
      <c r="E46" s="34"/>
      <c r="F46" s="34"/>
      <c r="G46" s="22"/>
    </row>
    <row r="47" spans="1:7" x14ac:dyDescent="0.2">
      <c r="A47" s="12"/>
      <c r="B47" s="19" t="s">
        <v>69</v>
      </c>
      <c r="C47" s="33">
        <f>SUM(C12+C20+C39+C42)</f>
        <v>80938.14</v>
      </c>
      <c r="D47" s="33">
        <f t="shared" ref="D47:F47" si="12">SUM(D12+D20+D39+D42)</f>
        <v>51394.97</v>
      </c>
      <c r="E47" s="33">
        <f t="shared" si="12"/>
        <v>0</v>
      </c>
      <c r="F47" s="33">
        <f t="shared" si="12"/>
        <v>132333.10499999998</v>
      </c>
      <c r="G47" s="36"/>
    </row>
    <row r="48" spans="1:7" x14ac:dyDescent="0.2">
      <c r="A48" s="12"/>
      <c r="B48" s="19" t="s">
        <v>70</v>
      </c>
      <c r="C48" s="33">
        <f>SUM(C13+C16+C18+C21+C29+C31+C37+C40+C43)</f>
        <v>80938.14</v>
      </c>
      <c r="D48" s="33">
        <f t="shared" ref="D48:F48" si="13">SUM(D13+D16+D18+D21+D29+D31+D37+D40+D43)</f>
        <v>51394.97</v>
      </c>
      <c r="E48" s="33">
        <f t="shared" si="13"/>
        <v>0</v>
      </c>
      <c r="F48" s="33">
        <f t="shared" si="13"/>
        <v>132333.10499999998</v>
      </c>
      <c r="G48" s="36"/>
    </row>
    <row r="49" spans="1:7" x14ac:dyDescent="0.2">
      <c r="A49" s="12"/>
      <c r="B49" s="19" t="s">
        <v>71</v>
      </c>
      <c r="C49" s="33">
        <f>SUM(C14+C15+C17+C19+C22+C23+C24+C25+C26+C27+C28+C30+C32+C33+C34+C35+C36+C38+C41+C44)</f>
        <v>80938.14</v>
      </c>
      <c r="D49" s="33">
        <f t="shared" ref="D49:F49" si="14">SUM(D14+D15+D17+D19+D22+D23+D24+D25+D26+D27+D28+D30+D32+D33+D34+D35+D36+D38+D41+D44)</f>
        <v>51394.97</v>
      </c>
      <c r="E49" s="33">
        <f t="shared" si="14"/>
        <v>0</v>
      </c>
      <c r="F49" s="33">
        <f t="shared" si="14"/>
        <v>132333.10499999998</v>
      </c>
      <c r="G49" s="112"/>
    </row>
    <row r="50" spans="1:7" x14ac:dyDescent="0.2">
      <c r="A50" s="24"/>
      <c r="G50" s="22"/>
    </row>
    <row r="51" spans="1:7" x14ac:dyDescent="0.2">
      <c r="G51" s="22"/>
    </row>
    <row r="52" spans="1:7" x14ac:dyDescent="0.2">
      <c r="G52" s="22"/>
    </row>
    <row r="53" spans="1:7" x14ac:dyDescent="0.2">
      <c r="G53" s="22"/>
    </row>
    <row r="54" spans="1:7" x14ac:dyDescent="0.2">
      <c r="G54" s="22"/>
    </row>
    <row r="55" spans="1:7" x14ac:dyDescent="0.2">
      <c r="G55" s="22"/>
    </row>
    <row r="56" spans="1:7" x14ac:dyDescent="0.2">
      <c r="G56" s="22"/>
    </row>
    <row r="57" spans="1:7" x14ac:dyDescent="0.2">
      <c r="G57" s="22"/>
    </row>
    <row r="58" spans="1:7" x14ac:dyDescent="0.2">
      <c r="G58" s="22"/>
    </row>
    <row r="59" spans="1:7" x14ac:dyDescent="0.2">
      <c r="G59" s="22"/>
    </row>
    <row r="60" spans="1:7" x14ac:dyDescent="0.2">
      <c r="G60" s="22"/>
    </row>
    <row r="61" spans="1:7" x14ac:dyDescent="0.2">
      <c r="G61" s="22"/>
    </row>
    <row r="62" spans="1:7" x14ac:dyDescent="0.2">
      <c r="G62" s="22"/>
    </row>
    <row r="63" spans="1:7" x14ac:dyDescent="0.2">
      <c r="G63" s="22"/>
    </row>
    <row r="64" spans="1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91" ht="15" customHeight="1" x14ac:dyDescent="0.2"/>
    <row r="1098" spans="7:7" x14ac:dyDescent="0.2">
      <c r="G1098" s="25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26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27"/>
    </row>
    <row r="1117" spans="7:7" x14ac:dyDescent="0.2">
      <c r="G1117" s="28"/>
    </row>
    <row r="1118" spans="7:7" x14ac:dyDescent="0.2">
      <c r="G1118" s="27"/>
    </row>
    <row r="1119" spans="7:7" x14ac:dyDescent="0.2">
      <c r="G1119" s="29"/>
    </row>
    <row r="1120" spans="7:7" x14ac:dyDescent="0.2">
      <c r="G1120" s="22"/>
    </row>
    <row r="1121" spans="7:7" x14ac:dyDescent="0.2">
      <c r="G1121" s="21"/>
    </row>
    <row r="1122" spans="7:7" x14ac:dyDescent="0.2">
      <c r="G1122" s="22"/>
    </row>
    <row r="1123" spans="7:7" x14ac:dyDescent="0.2">
      <c r="G1123" s="22"/>
    </row>
    <row r="1124" spans="7:7" x14ac:dyDescent="0.2">
      <c r="G1124" s="22"/>
    </row>
    <row r="1125" spans="7:7" x14ac:dyDescent="0.2">
      <c r="G1125" s="21"/>
    </row>
    <row r="1126" spans="7:7" x14ac:dyDescent="0.2">
      <c r="G1126" s="21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2472" spans="8:102" ht="11.1" customHeight="1" x14ac:dyDescent="0.2">
      <c r="H2472" s="25"/>
      <c r="I2472" s="25"/>
      <c r="J2472" s="25"/>
      <c r="K2472" s="25"/>
      <c r="L2472" s="25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  <c r="X2472" s="25"/>
      <c r="Y2472" s="25"/>
      <c r="Z2472" s="25"/>
      <c r="AA2472" s="25"/>
      <c r="AB2472" s="25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/>
      <c r="AQ2472" s="25"/>
      <c r="AR2472" s="25"/>
      <c r="AS2472" s="25"/>
      <c r="AT2472" s="25"/>
      <c r="AU2472" s="25"/>
      <c r="AV2472" s="25"/>
      <c r="AW2472" s="25"/>
      <c r="AX2472" s="25"/>
      <c r="AZ2472" s="25"/>
      <c r="BA2472" s="25"/>
      <c r="BB2472" s="25"/>
      <c r="BC2472" s="25"/>
      <c r="BD2472" s="25"/>
      <c r="BE2472" s="25"/>
      <c r="BG2472" s="25"/>
      <c r="BH2472" s="25"/>
      <c r="BI2472" s="25"/>
      <c r="BJ2472" s="25"/>
      <c r="BK2472" s="25"/>
      <c r="BL2472" s="25"/>
      <c r="BN2472" s="25"/>
      <c r="BO2472" s="25"/>
      <c r="BP2472" s="25"/>
      <c r="BQ2472" s="25"/>
      <c r="BR2472" s="25"/>
      <c r="BS2472" s="25"/>
      <c r="BU2472" s="25"/>
      <c r="BV2472" s="25"/>
      <c r="BW2472" s="25"/>
      <c r="BX2472" s="25"/>
      <c r="BY2472" s="25"/>
      <c r="BZ2472" s="25"/>
      <c r="CB2472" s="25"/>
      <c r="CC2472" s="25"/>
      <c r="CD2472" s="25"/>
      <c r="CE2472" s="25"/>
      <c r="CF2472" s="25"/>
      <c r="CG2472" s="25"/>
      <c r="CI2472" s="25"/>
      <c r="CJ2472" s="25"/>
      <c r="CK2472" s="25"/>
      <c r="CL2472" s="25"/>
      <c r="CM2472" s="25"/>
      <c r="CN2472" s="25"/>
      <c r="CP2472" s="25"/>
      <c r="CQ2472" s="25"/>
      <c r="CR2472" s="25"/>
      <c r="CS2472" s="25"/>
      <c r="CT2472" s="25"/>
      <c r="CU2472" s="25"/>
      <c r="CW2472" s="25"/>
      <c r="CX2472" s="25"/>
    </row>
    <row r="2473" spans="8:102" ht="11.1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Z2473" s="1"/>
      <c r="BA2473" s="1"/>
      <c r="BB2473" s="1"/>
      <c r="BC2473" s="1"/>
      <c r="BD2473" s="1"/>
      <c r="BE2473" s="1"/>
      <c r="BG2473" s="1"/>
      <c r="BH2473" s="1"/>
      <c r="BI2473" s="1"/>
      <c r="BJ2473" s="1"/>
      <c r="BK2473" s="1"/>
      <c r="BL2473" s="1"/>
      <c r="BN2473" s="1"/>
      <c r="BO2473" s="1"/>
      <c r="BP2473" s="1"/>
      <c r="BQ2473" s="1"/>
      <c r="BR2473" s="1"/>
      <c r="BS2473" s="1"/>
      <c r="BU2473" s="1"/>
      <c r="BV2473" s="1"/>
      <c r="BW2473" s="1"/>
      <c r="BX2473" s="1"/>
      <c r="BY2473" s="1"/>
      <c r="BZ2473" s="1"/>
      <c r="CB2473" s="1"/>
      <c r="CC2473" s="1"/>
      <c r="CD2473" s="1"/>
      <c r="CE2473" s="1"/>
      <c r="CF2473" s="1"/>
      <c r="CG2473" s="1"/>
      <c r="CI2473" s="1"/>
      <c r="CJ2473" s="1"/>
      <c r="CK2473" s="1"/>
      <c r="CL2473" s="1"/>
      <c r="CM2473" s="1"/>
      <c r="CN2473" s="1"/>
      <c r="CP2473" s="1"/>
      <c r="CQ2473" s="1"/>
      <c r="CR2473" s="1"/>
      <c r="CS2473" s="1"/>
      <c r="CT2473" s="1"/>
      <c r="CU2473" s="1"/>
      <c r="CW2473" s="1"/>
      <c r="CX2473" s="1"/>
    </row>
    <row r="2474" spans="8:102" ht="11.1" customHeight="1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J2474" s="1"/>
      <c r="AK2474" s="1"/>
      <c r="AM2474" s="1"/>
      <c r="AO2474" s="1"/>
      <c r="AP2474" s="1"/>
      <c r="AQ2474" s="1"/>
      <c r="AR2474" s="1"/>
      <c r="AS2474" s="1"/>
      <c r="AT2474" s="1"/>
      <c r="AV2474" s="1"/>
      <c r="AX2474" s="1"/>
      <c r="AZ2474" s="1"/>
      <c r="BA2474" s="1"/>
      <c r="BB2474" s="1"/>
      <c r="BC2474" s="1"/>
      <c r="BD2474" s="1"/>
      <c r="BE2474" s="1"/>
      <c r="BG2474" s="1"/>
      <c r="BH2474" s="1"/>
      <c r="BI2474" s="1"/>
      <c r="BJ2474" s="1"/>
      <c r="BL2474" s="1"/>
      <c r="BN2474" s="1"/>
      <c r="BO2474" s="1"/>
      <c r="BP2474" s="1"/>
      <c r="BQ2474" s="1"/>
      <c r="BR2474" s="1"/>
      <c r="BS2474" s="1"/>
      <c r="BU2474" s="1"/>
      <c r="BV2474" s="1"/>
      <c r="BW2474" s="1"/>
      <c r="BX2474" s="1"/>
      <c r="BY2474" s="1"/>
      <c r="BZ2474" s="1"/>
      <c r="CB2474" s="1"/>
      <c r="CD2474" s="1"/>
      <c r="CE2474" s="1"/>
      <c r="CF2474" s="1"/>
      <c r="CG2474" s="1"/>
      <c r="CI2474" s="1"/>
      <c r="CJ2474" s="1"/>
      <c r="CK2474" s="1"/>
      <c r="CL2474" s="1"/>
      <c r="CM2474" s="1"/>
      <c r="CN2474" s="1"/>
      <c r="CP2474" s="1"/>
      <c r="CQ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J2475" s="1"/>
      <c r="AK2475" s="1"/>
      <c r="AM2475" s="1"/>
      <c r="AO2475" s="1"/>
      <c r="AP2475" s="1"/>
      <c r="AQ2475" s="1"/>
      <c r="AR2475" s="1"/>
      <c r="AS2475" s="1"/>
      <c r="AT2475" s="1"/>
      <c r="AV2475" s="1"/>
      <c r="AX2475" s="1"/>
      <c r="AZ2475" s="1"/>
      <c r="BA2475" s="1"/>
      <c r="BB2475" s="1"/>
      <c r="BC2475" s="1"/>
      <c r="BD2475" s="1"/>
      <c r="BE2475" s="1"/>
      <c r="BG2475" s="1"/>
      <c r="BH2475" s="1"/>
      <c r="BI2475" s="1"/>
      <c r="BJ2475" s="1"/>
      <c r="BL2475" s="1"/>
      <c r="BN2475" s="1"/>
      <c r="BO2475" s="1"/>
      <c r="BP2475" s="1"/>
      <c r="BQ2475" s="1"/>
      <c r="BR2475" s="1"/>
      <c r="BS2475" s="1"/>
      <c r="BU2475" s="1"/>
      <c r="BV2475" s="1"/>
      <c r="BW2475" s="1"/>
      <c r="BX2475" s="1"/>
      <c r="BY2475" s="1"/>
      <c r="BZ2475" s="1"/>
      <c r="CB2475" s="1"/>
      <c r="CD2475" s="1"/>
      <c r="CE2475" s="1"/>
      <c r="CF2475" s="1"/>
      <c r="CG2475" s="1"/>
      <c r="CI2475" s="1"/>
      <c r="CJ2475" s="1"/>
      <c r="CK2475" s="1"/>
      <c r="CL2475" s="1"/>
      <c r="CM2475" s="1"/>
      <c r="CN2475" s="1"/>
      <c r="CP2475" s="1"/>
      <c r="CQ2475" s="1"/>
      <c r="CR2475" s="1"/>
      <c r="CW2475" s="1"/>
      <c r="CX2475" s="1"/>
    </row>
    <row r="2476" spans="8:102" ht="12.95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N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N2476" s="1"/>
      <c r="CR2476" s="1"/>
      <c r="CW2476" s="1"/>
      <c r="CX2476" s="1"/>
    </row>
    <row r="2477" spans="8:102" ht="12.95" customHeight="1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N2477" s="1"/>
      <c r="CR2477" s="1"/>
      <c r="CW2477" s="1"/>
      <c r="CX2477" s="1"/>
    </row>
    <row r="2478" spans="8:102" ht="12.95" customHeight="1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N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Y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N2486" s="1"/>
      <c r="O2486" s="1"/>
      <c r="P2486" s="1"/>
      <c r="Q2486" s="1"/>
      <c r="R2486" s="1"/>
      <c r="S2486" s="1"/>
      <c r="T2486" s="1"/>
      <c r="V2486" s="1"/>
      <c r="W2486" s="1"/>
      <c r="Y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N2487" s="1"/>
      <c r="O2487" s="1"/>
      <c r="P2487" s="1"/>
      <c r="Q2487" s="1"/>
      <c r="R2487" s="1"/>
      <c r="S2487" s="1"/>
      <c r="T2487" s="1"/>
      <c r="V2487" s="1"/>
      <c r="W2487" s="1"/>
      <c r="Y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O2488" s="1"/>
      <c r="S2488" s="1"/>
      <c r="T2488" s="1"/>
      <c r="V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S2489" s="1"/>
      <c r="T2489" s="1"/>
      <c r="V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J2490" s="1"/>
      <c r="BL2490" s="1"/>
      <c r="BO2490" s="1"/>
      <c r="BP2490" s="1"/>
      <c r="BQ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Z2491" s="1"/>
      <c r="BA2491" s="1"/>
      <c r="BH2491" s="1"/>
      <c r="BO2491" s="1"/>
      <c r="BP2491" s="1"/>
      <c r="CD2491" s="1"/>
      <c r="CE2491" s="1"/>
      <c r="CF2491" s="1"/>
      <c r="CW2491" s="1"/>
      <c r="CX2491" s="1"/>
    </row>
    <row r="2492" spans="8:128" x14ac:dyDescent="0.2">
      <c r="AG2492" s="1"/>
      <c r="AK2492" s="1"/>
      <c r="AM2492" s="1"/>
      <c r="AP2492" s="1"/>
      <c r="AZ2492" s="1"/>
      <c r="BA2492" s="1"/>
      <c r="BO2492" s="1"/>
      <c r="BP2492" s="1"/>
      <c r="CD2492" s="1"/>
      <c r="CE2492" s="1"/>
      <c r="CF2492" s="1"/>
      <c r="CW2492" s="1"/>
    </row>
    <row r="2493" spans="8:128" x14ac:dyDescent="0.2"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29"/>
      <c r="Z2493" s="29"/>
      <c r="AA2493" s="29"/>
      <c r="AB2493" s="29"/>
      <c r="AC2493" s="29"/>
      <c r="AD2493" s="29"/>
      <c r="AE2493" s="29"/>
      <c r="AF2493" s="29"/>
      <c r="AG2493" s="29"/>
      <c r="AH2493" s="29"/>
      <c r="AI2493" s="29"/>
      <c r="AJ2493" s="29"/>
      <c r="AK2493" s="29"/>
      <c r="AL2493" s="29"/>
      <c r="AM2493" s="29"/>
      <c r="AN2493" s="29"/>
      <c r="AO2493" s="29"/>
      <c r="AP2493" s="29"/>
      <c r="AQ2493" s="29"/>
      <c r="AR2493" s="29"/>
      <c r="AS2493" s="29"/>
      <c r="AT2493" s="29"/>
      <c r="AU2493" s="29"/>
      <c r="AV2493" s="29"/>
      <c r="AW2493" s="29"/>
      <c r="AX2493" s="29"/>
      <c r="AY2493" s="29"/>
      <c r="AZ2493" s="29"/>
      <c r="BA2493" s="29"/>
      <c r="BB2493" s="29"/>
      <c r="BC2493" s="29"/>
      <c r="BD2493" s="29"/>
      <c r="BE2493" s="29"/>
      <c r="BF2493" s="29"/>
      <c r="BG2493" s="29"/>
      <c r="BH2493" s="29"/>
      <c r="BI2493" s="29"/>
      <c r="BJ2493" s="29"/>
      <c r="BK2493" s="29"/>
      <c r="BL2493" s="29"/>
      <c r="BM2493" s="29"/>
      <c r="BN2493" s="29"/>
      <c r="BO2493" s="29"/>
      <c r="BP2493" s="29"/>
      <c r="BQ2493" s="29"/>
      <c r="BR2493" s="29"/>
      <c r="BS2493" s="29"/>
      <c r="BT2493" s="29"/>
      <c r="BU2493" s="29"/>
      <c r="BV2493" s="29"/>
      <c r="BW2493" s="29"/>
      <c r="BX2493" s="29"/>
      <c r="BY2493" s="29"/>
      <c r="BZ2493" s="29"/>
      <c r="CA2493" s="29"/>
      <c r="CB2493" s="29"/>
      <c r="CC2493" s="29"/>
      <c r="CD2493" s="29"/>
      <c r="CE2493" s="29"/>
      <c r="CF2493" s="29"/>
      <c r="CG2493" s="29"/>
      <c r="CH2493" s="29"/>
      <c r="CI2493" s="29"/>
      <c r="CJ2493" s="29"/>
      <c r="CK2493" s="29"/>
      <c r="CL2493" s="29"/>
      <c r="CM2493" s="29"/>
      <c r="CN2493" s="29"/>
      <c r="CO2493" s="29"/>
      <c r="CP2493" s="29"/>
      <c r="CQ2493" s="29"/>
      <c r="CR2493" s="29"/>
      <c r="CS2493" s="29"/>
      <c r="CT2493" s="29"/>
      <c r="CU2493" s="29"/>
      <c r="CV2493" s="29"/>
      <c r="CW2493" s="29"/>
      <c r="CX2493" s="29"/>
      <c r="CY2493" s="29">
        <f t="shared" ref="CY2493:DG2493" si="15">SUM(CY2473:CY2492)</f>
        <v>0</v>
      </c>
      <c r="CZ2493" s="29">
        <f t="shared" si="15"/>
        <v>0</v>
      </c>
      <c r="DA2493" s="29">
        <f t="shared" si="15"/>
        <v>0</v>
      </c>
      <c r="DB2493" s="29">
        <f t="shared" si="15"/>
        <v>0</v>
      </c>
      <c r="DC2493" s="29">
        <f t="shared" si="15"/>
        <v>0</v>
      </c>
      <c r="DD2493" s="29">
        <f t="shared" si="15"/>
        <v>0</v>
      </c>
      <c r="DE2493" s="29">
        <f t="shared" si="15"/>
        <v>0</v>
      </c>
      <c r="DF2493" s="29">
        <f t="shared" si="15"/>
        <v>0</v>
      </c>
      <c r="DG2493" s="29">
        <f t="shared" si="15"/>
        <v>0</v>
      </c>
      <c r="DH2493" s="29"/>
      <c r="DI2493" s="29"/>
      <c r="DJ2493" s="29"/>
      <c r="DK2493" s="29"/>
      <c r="DL2493" s="29"/>
      <c r="DM2493" s="29"/>
      <c r="DN2493" s="29"/>
      <c r="DO2493" s="29"/>
      <c r="DP2493" s="29"/>
      <c r="DQ2493" s="29"/>
      <c r="DR2493" s="29"/>
      <c r="DS2493" s="29"/>
      <c r="DT2493" s="29"/>
      <c r="DU2493" s="29"/>
      <c r="DV2493" s="29"/>
      <c r="DW2493" s="29"/>
      <c r="DX2493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84"/>
  <sheetViews>
    <sheetView showGridLines="0" zoomScale="120" zoomScaleNormal="120" workbookViewId="0">
      <selection activeCell="B43" sqref="B4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201" t="s">
        <v>73</v>
      </c>
      <c r="B2" s="201"/>
      <c r="C2" s="201"/>
      <c r="D2" s="201"/>
      <c r="E2" s="201"/>
      <c r="F2" s="201"/>
    </row>
    <row r="3" spans="1:6" x14ac:dyDescent="0.2">
      <c r="A3" s="202" t="s">
        <v>4</v>
      </c>
      <c r="B3" s="202"/>
      <c r="C3" s="202"/>
      <c r="D3" s="202"/>
      <c r="E3" s="202"/>
      <c r="F3" s="202"/>
    </row>
    <row r="4" spans="1:6" x14ac:dyDescent="0.2">
      <c r="A4" s="202" t="s">
        <v>79</v>
      </c>
      <c r="B4" s="202"/>
      <c r="C4" s="202"/>
      <c r="D4" s="202"/>
      <c r="E4" s="202"/>
      <c r="F4" s="202"/>
    </row>
    <row r="5" spans="1:6" x14ac:dyDescent="0.2">
      <c r="A5" s="202" t="s">
        <v>84</v>
      </c>
      <c r="B5" s="202"/>
      <c r="C5" s="202"/>
      <c r="D5" s="202"/>
      <c r="E5" s="202"/>
      <c r="F5" s="202"/>
    </row>
    <row r="6" spans="1:6" x14ac:dyDescent="0.2">
      <c r="A6" s="43" t="s">
        <v>91</v>
      </c>
      <c r="B6" s="49"/>
      <c r="C6" s="49"/>
      <c r="D6" s="49"/>
      <c r="E6" s="49"/>
      <c r="F6" s="49"/>
    </row>
    <row r="7" spans="1:6" x14ac:dyDescent="0.2">
      <c r="A7" s="202" t="s">
        <v>72</v>
      </c>
      <c r="B7" s="202"/>
      <c r="C7" s="202"/>
      <c r="D7" s="202"/>
      <c r="E7" s="202"/>
      <c r="F7" s="202"/>
    </row>
    <row r="8" spans="1:6" x14ac:dyDescent="0.2">
      <c r="A8" s="49" t="s">
        <v>100</v>
      </c>
      <c r="B8" s="49"/>
      <c r="C8" s="49"/>
      <c r="D8" s="49"/>
      <c r="E8" s="49"/>
      <c r="F8" s="49"/>
    </row>
    <row r="9" spans="1:6" ht="13.5" thickBot="1" x14ac:dyDescent="0.25">
      <c r="A9" s="3"/>
      <c r="B9" s="3"/>
      <c r="C9" s="3"/>
      <c r="D9" s="127" t="s">
        <v>184</v>
      </c>
      <c r="E9" s="3"/>
      <c r="F9" s="3"/>
    </row>
    <row r="10" spans="1:6" x14ac:dyDescent="0.2">
      <c r="A10" s="183" t="s">
        <v>8</v>
      </c>
      <c r="B10" s="185" t="s">
        <v>9</v>
      </c>
      <c r="C10" s="4" t="s">
        <v>10</v>
      </c>
      <c r="D10" s="47" t="s">
        <v>11</v>
      </c>
      <c r="E10" s="6" t="s">
        <v>12</v>
      </c>
      <c r="F10" s="187" t="s">
        <v>0</v>
      </c>
    </row>
    <row r="11" spans="1:6" ht="13.5" thickBot="1" x14ac:dyDescent="0.25">
      <c r="A11" s="184"/>
      <c r="B11" s="186"/>
      <c r="C11" s="7" t="s">
        <v>13</v>
      </c>
      <c r="D11" s="48" t="s">
        <v>14</v>
      </c>
      <c r="E11" s="9" t="s">
        <v>15</v>
      </c>
      <c r="F11" s="188"/>
    </row>
    <row r="12" spans="1:6" x14ac:dyDescent="0.2">
      <c r="A12" s="10">
        <v>51</v>
      </c>
      <c r="B12" s="11" t="s">
        <v>16</v>
      </c>
      <c r="C12" s="32">
        <f>SUM(C13+C16+C18)</f>
        <v>3976.55</v>
      </c>
      <c r="D12" s="32">
        <f>SUM(D13+D16+D18)</f>
        <v>1885</v>
      </c>
      <c r="E12" s="32">
        <f>SUM(E13+E16+E18)</f>
        <v>0</v>
      </c>
      <c r="F12" s="32">
        <f>SUM(F13+F16+F18)</f>
        <v>5861.55</v>
      </c>
    </row>
    <row r="13" spans="1:6" x14ac:dyDescent="0.2">
      <c r="A13" s="12">
        <v>511</v>
      </c>
      <c r="B13" s="13" t="s">
        <v>106</v>
      </c>
      <c r="C13" s="33">
        <f>SUM(C14:C15)</f>
        <v>3577.55</v>
      </c>
      <c r="D13" s="33">
        <f>SUM(D14:D15)</f>
        <v>1600</v>
      </c>
      <c r="E13" s="33">
        <f>SUM(E14:E15)</f>
        <v>0</v>
      </c>
      <c r="F13" s="33">
        <f>SUM(F14:F15)</f>
        <v>5177.55</v>
      </c>
    </row>
    <row r="14" spans="1:6" x14ac:dyDescent="0.2">
      <c r="A14" s="14">
        <v>51101</v>
      </c>
      <c r="B14" s="15" t="s">
        <v>17</v>
      </c>
      <c r="C14" s="34">
        <v>3200</v>
      </c>
      <c r="D14" s="34">
        <v>1600</v>
      </c>
      <c r="E14" s="34"/>
      <c r="F14" s="34">
        <f>SUM(C14:E14)</f>
        <v>4800</v>
      </c>
    </row>
    <row r="15" spans="1:6" x14ac:dyDescent="0.2">
      <c r="A15" s="14">
        <v>51103</v>
      </c>
      <c r="B15" s="20" t="s">
        <v>18</v>
      </c>
      <c r="C15" s="34">
        <v>377.55</v>
      </c>
      <c r="D15" s="34"/>
      <c r="E15" s="34"/>
      <c r="F15" s="34">
        <f t="shared" ref="F15" si="0">SUM(C15:E15)</f>
        <v>377.55</v>
      </c>
    </row>
    <row r="16" spans="1:6" x14ac:dyDescent="0.2">
      <c r="A16" s="12">
        <v>514</v>
      </c>
      <c r="B16" s="11" t="s">
        <v>21</v>
      </c>
      <c r="C16" s="33">
        <f>SUM(C17)</f>
        <v>210</v>
      </c>
      <c r="D16" s="33">
        <f t="shared" ref="D16:F16" si="1">SUM(D17)</f>
        <v>150</v>
      </c>
      <c r="E16" s="33">
        <f t="shared" si="1"/>
        <v>0</v>
      </c>
      <c r="F16" s="33">
        <f t="shared" si="1"/>
        <v>360</v>
      </c>
    </row>
    <row r="17" spans="1:7" x14ac:dyDescent="0.2">
      <c r="A17" s="17">
        <v>51401</v>
      </c>
      <c r="B17" s="20" t="s">
        <v>22</v>
      </c>
      <c r="C17" s="34">
        <v>210</v>
      </c>
      <c r="D17" s="34">
        <v>150</v>
      </c>
      <c r="E17" s="34"/>
      <c r="F17" s="34">
        <f>SUM(C17:E17)</f>
        <v>360</v>
      </c>
    </row>
    <row r="18" spans="1:7" x14ac:dyDescent="0.2">
      <c r="A18" s="12">
        <v>515</v>
      </c>
      <c r="B18" s="19" t="s">
        <v>23</v>
      </c>
      <c r="C18" s="33">
        <f>SUM(C19:C19)</f>
        <v>189</v>
      </c>
      <c r="D18" s="33">
        <f>SUM(D19:D19)</f>
        <v>135</v>
      </c>
      <c r="E18" s="33">
        <f>SUM(E19:E19)</f>
        <v>0</v>
      </c>
      <c r="F18" s="33">
        <f>SUM(F19:F19)</f>
        <v>324</v>
      </c>
    </row>
    <row r="19" spans="1:7" x14ac:dyDescent="0.2">
      <c r="A19" s="17">
        <v>51501</v>
      </c>
      <c r="B19" s="20" t="s">
        <v>22</v>
      </c>
      <c r="C19" s="34">
        <v>189</v>
      </c>
      <c r="D19" s="34">
        <v>135</v>
      </c>
      <c r="E19" s="34"/>
      <c r="F19" s="34">
        <f>SUM(C19:E19)</f>
        <v>324</v>
      </c>
    </row>
    <row r="20" spans="1:7" x14ac:dyDescent="0.2">
      <c r="A20" s="12">
        <v>54</v>
      </c>
      <c r="B20" s="19" t="s">
        <v>26</v>
      </c>
      <c r="C20" s="33">
        <f>SUM(C21+C26)</f>
        <v>710</v>
      </c>
      <c r="D20" s="33">
        <f t="shared" ref="D20:F20" si="2">SUM(D21+D26)</f>
        <v>0</v>
      </c>
      <c r="E20" s="33">
        <f t="shared" si="2"/>
        <v>0</v>
      </c>
      <c r="F20" s="33">
        <f t="shared" si="2"/>
        <v>710</v>
      </c>
    </row>
    <row r="21" spans="1:7" x14ac:dyDescent="0.2">
      <c r="A21" s="12">
        <v>541</v>
      </c>
      <c r="B21" s="19" t="s">
        <v>117</v>
      </c>
      <c r="C21" s="33">
        <f>SUM(C22:C25)</f>
        <v>510</v>
      </c>
      <c r="D21" s="33">
        <f>SUM(D22:D25)</f>
        <v>0</v>
      </c>
      <c r="E21" s="33">
        <f>SUM(E22:E25)</f>
        <v>0</v>
      </c>
      <c r="F21" s="33">
        <f>SUM(F22:F25)</f>
        <v>510</v>
      </c>
      <c r="G21" s="21"/>
    </row>
    <row r="22" spans="1:7" x14ac:dyDescent="0.2">
      <c r="A22" s="17">
        <v>54101</v>
      </c>
      <c r="B22" s="20" t="s">
        <v>27</v>
      </c>
      <c r="C22" s="34">
        <v>400</v>
      </c>
      <c r="D22" s="34"/>
      <c r="E22" s="33"/>
      <c r="F22" s="34">
        <f t="shared" ref="F22:F28" si="3">SUM(C22:E22)</f>
        <v>400</v>
      </c>
      <c r="G22" s="21"/>
    </row>
    <row r="23" spans="1:7" x14ac:dyDescent="0.2">
      <c r="A23" s="17">
        <v>54105</v>
      </c>
      <c r="B23" s="20" t="s">
        <v>30</v>
      </c>
      <c r="C23" s="34">
        <v>50</v>
      </c>
      <c r="D23" s="34"/>
      <c r="E23" s="34"/>
      <c r="F23" s="34">
        <f t="shared" si="3"/>
        <v>50</v>
      </c>
      <c r="G23" s="22"/>
    </row>
    <row r="24" spans="1:7" x14ac:dyDescent="0.2">
      <c r="A24" s="17">
        <v>54114</v>
      </c>
      <c r="B24" s="20" t="s">
        <v>34</v>
      </c>
      <c r="C24" s="34">
        <v>40</v>
      </c>
      <c r="D24" s="34"/>
      <c r="E24" s="34"/>
      <c r="F24" s="34">
        <f t="shared" si="3"/>
        <v>40</v>
      </c>
      <c r="G24" s="22"/>
    </row>
    <row r="25" spans="1:7" x14ac:dyDescent="0.2">
      <c r="A25" s="17">
        <v>54115</v>
      </c>
      <c r="B25" s="20" t="s">
        <v>35</v>
      </c>
      <c r="C25" s="34">
        <v>20</v>
      </c>
      <c r="D25" s="34"/>
      <c r="E25" s="34"/>
      <c r="F25" s="34">
        <f t="shared" si="3"/>
        <v>20</v>
      </c>
      <c r="G25" s="22"/>
    </row>
    <row r="26" spans="1:7" x14ac:dyDescent="0.2">
      <c r="A26" s="12">
        <v>543</v>
      </c>
      <c r="B26" s="19" t="s">
        <v>108</v>
      </c>
      <c r="C26" s="33">
        <f>SUM(C27:C28)</f>
        <v>200</v>
      </c>
      <c r="D26" s="33">
        <f>SUM(D27:D28)</f>
        <v>0</v>
      </c>
      <c r="E26" s="33">
        <f>SUM(E27:E28)</f>
        <v>0</v>
      </c>
      <c r="F26" s="33">
        <f>SUM(F27:F28)</f>
        <v>200</v>
      </c>
      <c r="G26" s="21"/>
    </row>
    <row r="27" spans="1:7" x14ac:dyDescent="0.2">
      <c r="A27" s="17">
        <v>54301</v>
      </c>
      <c r="B27" s="20" t="s">
        <v>99</v>
      </c>
      <c r="C27" s="34">
        <v>100</v>
      </c>
      <c r="D27" s="34"/>
      <c r="E27" s="34"/>
      <c r="F27" s="34">
        <f t="shared" si="3"/>
        <v>100</v>
      </c>
      <c r="G27" s="21"/>
    </row>
    <row r="28" spans="1:7" x14ac:dyDescent="0.2">
      <c r="A28" s="17">
        <v>54313</v>
      </c>
      <c r="B28" s="20" t="s">
        <v>77</v>
      </c>
      <c r="C28" s="34">
        <v>100</v>
      </c>
      <c r="D28" s="34"/>
      <c r="E28" s="34"/>
      <c r="F28" s="34">
        <f t="shared" si="3"/>
        <v>100</v>
      </c>
      <c r="G28" s="22"/>
    </row>
    <row r="29" spans="1:7" x14ac:dyDescent="0.2">
      <c r="A29" s="12">
        <v>55</v>
      </c>
      <c r="B29" s="19" t="s">
        <v>52</v>
      </c>
      <c r="C29" s="33">
        <f>SUM(C30)</f>
        <v>55</v>
      </c>
      <c r="D29" s="33">
        <f t="shared" ref="D29:F29" si="4">SUM(D30)</f>
        <v>0</v>
      </c>
      <c r="E29" s="33">
        <f t="shared" si="4"/>
        <v>0</v>
      </c>
      <c r="F29" s="33">
        <f t="shared" si="4"/>
        <v>55</v>
      </c>
      <c r="G29" s="22"/>
    </row>
    <row r="30" spans="1:7" x14ac:dyDescent="0.2">
      <c r="A30" s="12">
        <v>556</v>
      </c>
      <c r="B30" s="19" t="s">
        <v>111</v>
      </c>
      <c r="C30" s="33">
        <f>SUM(C31:C31)</f>
        <v>55</v>
      </c>
      <c r="D30" s="33">
        <f>SUM(D31:D31)</f>
        <v>0</v>
      </c>
      <c r="E30" s="33">
        <f>SUM(E31:E31)</f>
        <v>0</v>
      </c>
      <c r="F30" s="33">
        <f>SUM(F31:F31)</f>
        <v>55</v>
      </c>
      <c r="G30" s="22"/>
    </row>
    <row r="31" spans="1:7" x14ac:dyDescent="0.2">
      <c r="A31" s="17">
        <v>55601</v>
      </c>
      <c r="B31" s="20" t="s">
        <v>53</v>
      </c>
      <c r="C31" s="34">
        <v>55</v>
      </c>
      <c r="D31" s="34"/>
      <c r="E31" s="34"/>
      <c r="F31" s="34">
        <f t="shared" ref="F31" si="5">SUM(C31:E31)</f>
        <v>55</v>
      </c>
      <c r="G31" s="22"/>
    </row>
    <row r="32" spans="1:7" x14ac:dyDescent="0.2">
      <c r="A32" s="12">
        <v>61</v>
      </c>
      <c r="B32" s="19" t="s">
        <v>58</v>
      </c>
      <c r="C32" s="33">
        <f>SUM(C33)</f>
        <v>200</v>
      </c>
      <c r="D32" s="33">
        <f t="shared" ref="D32:F32" si="6">SUM(D33)</f>
        <v>0</v>
      </c>
      <c r="E32" s="33">
        <f t="shared" si="6"/>
        <v>0</v>
      </c>
      <c r="F32" s="33">
        <f t="shared" si="6"/>
        <v>200</v>
      </c>
      <c r="G32" s="22"/>
    </row>
    <row r="33" spans="1:7" x14ac:dyDescent="0.2">
      <c r="A33" s="12">
        <v>611</v>
      </c>
      <c r="B33" s="19" t="s">
        <v>118</v>
      </c>
      <c r="C33" s="33">
        <f>SUM(C34+C35)</f>
        <v>200</v>
      </c>
      <c r="D33" s="33">
        <f t="shared" ref="D33:F33" si="7">SUM(D34+D35)</f>
        <v>0</v>
      </c>
      <c r="E33" s="33">
        <f t="shared" si="7"/>
        <v>0</v>
      </c>
      <c r="F33" s="33">
        <f t="shared" si="7"/>
        <v>200</v>
      </c>
      <c r="G33" s="22"/>
    </row>
    <row r="34" spans="1:7" x14ac:dyDescent="0.2">
      <c r="A34" s="17">
        <v>61101</v>
      </c>
      <c r="B34" s="20" t="s">
        <v>60</v>
      </c>
      <c r="C34" s="34">
        <v>150</v>
      </c>
      <c r="D34" s="34"/>
      <c r="E34" s="34"/>
      <c r="F34" s="34">
        <f t="shared" ref="F34:F35" si="8">SUM(C34:E34)</f>
        <v>150</v>
      </c>
      <c r="G34" s="22"/>
    </row>
    <row r="35" spans="1:7" x14ac:dyDescent="0.2">
      <c r="A35" s="17">
        <v>61199</v>
      </c>
      <c r="B35" s="20" t="s">
        <v>63</v>
      </c>
      <c r="C35" s="34">
        <v>50</v>
      </c>
      <c r="D35" s="34"/>
      <c r="E35" s="34"/>
      <c r="F35" s="34">
        <f t="shared" si="8"/>
        <v>50</v>
      </c>
      <c r="G35" s="22"/>
    </row>
    <row r="36" spans="1:7" x14ac:dyDescent="0.2">
      <c r="A36" s="17"/>
      <c r="B36" s="19" t="s">
        <v>68</v>
      </c>
      <c r="C36" s="33">
        <f>SUM(C12+C20+C29+C32)</f>
        <v>4941.55</v>
      </c>
      <c r="D36" s="33">
        <f t="shared" ref="D36:F36" si="9">SUM(D12+D20+D29+D32)</f>
        <v>1885</v>
      </c>
      <c r="E36" s="33">
        <f t="shared" si="9"/>
        <v>0</v>
      </c>
      <c r="F36" s="33">
        <f t="shared" si="9"/>
        <v>6826.55</v>
      </c>
      <c r="G36" s="22"/>
    </row>
    <row r="37" spans="1:7" x14ac:dyDescent="0.2">
      <c r="A37" s="17"/>
      <c r="B37" s="20"/>
      <c r="C37" s="34"/>
      <c r="D37" s="34"/>
      <c r="E37" s="34"/>
      <c r="F37" s="34"/>
      <c r="G37" s="22"/>
    </row>
    <row r="38" spans="1:7" x14ac:dyDescent="0.2">
      <c r="A38" s="12"/>
      <c r="B38" s="19" t="s">
        <v>69</v>
      </c>
      <c r="C38" s="33">
        <f>SUM(C12+C20+C29+C32)</f>
        <v>4941.55</v>
      </c>
      <c r="D38" s="33">
        <f t="shared" ref="D38:F38" si="10">SUM(D12+D20+D29+D32)</f>
        <v>1885</v>
      </c>
      <c r="E38" s="33">
        <f t="shared" si="10"/>
        <v>0</v>
      </c>
      <c r="F38" s="33">
        <f t="shared" si="10"/>
        <v>6826.55</v>
      </c>
      <c r="G38" s="36"/>
    </row>
    <row r="39" spans="1:7" x14ac:dyDescent="0.2">
      <c r="A39" s="12"/>
      <c r="B39" s="19" t="s">
        <v>70</v>
      </c>
      <c r="C39" s="33">
        <f>SUM(C13+C16+C18+C21+C26+C30+C33)</f>
        <v>4941.55</v>
      </c>
      <c r="D39" s="33">
        <f t="shared" ref="D39:F39" si="11">SUM(D13+D16+D18+D21+D26+D30+D33)</f>
        <v>1885</v>
      </c>
      <c r="E39" s="33">
        <f t="shared" si="11"/>
        <v>0</v>
      </c>
      <c r="F39" s="33">
        <f t="shared" si="11"/>
        <v>6826.55</v>
      </c>
      <c r="G39" s="36"/>
    </row>
    <row r="40" spans="1:7" x14ac:dyDescent="0.2">
      <c r="A40" s="12"/>
      <c r="B40" s="19" t="s">
        <v>71</v>
      </c>
      <c r="C40" s="33">
        <f>SUM(C14+C15+C17+C19+C22+C23+C24+C25+C27+C28+C31+C34+C35)</f>
        <v>4941.55</v>
      </c>
      <c r="D40" s="33">
        <f t="shared" ref="D40:F40" si="12">SUM(D14+D15+D17+D19+D22+D23+D24+D25+D27+D28+D31+D34+D35)</f>
        <v>1885</v>
      </c>
      <c r="E40" s="33">
        <f t="shared" si="12"/>
        <v>0</v>
      </c>
      <c r="F40" s="33">
        <f t="shared" si="12"/>
        <v>6826.55</v>
      </c>
      <c r="G40" s="112"/>
    </row>
    <row r="41" spans="1:7" x14ac:dyDescent="0.2">
      <c r="A41" s="24"/>
      <c r="G41" s="22"/>
    </row>
    <row r="42" spans="1:7" x14ac:dyDescent="0.2">
      <c r="G42" s="22"/>
    </row>
    <row r="43" spans="1:7" x14ac:dyDescent="0.2">
      <c r="G43" s="22"/>
    </row>
    <row r="44" spans="1:7" x14ac:dyDescent="0.2">
      <c r="G44" s="22"/>
    </row>
    <row r="45" spans="1:7" x14ac:dyDescent="0.2">
      <c r="G45" s="22"/>
    </row>
    <row r="46" spans="1:7" x14ac:dyDescent="0.2">
      <c r="D46" t="s">
        <v>192</v>
      </c>
      <c r="G46" s="22"/>
    </row>
    <row r="47" spans="1:7" x14ac:dyDescent="0.2">
      <c r="G47" s="22"/>
    </row>
    <row r="48" spans="1:7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82" ht="15" customHeight="1" x14ac:dyDescent="0.2"/>
    <row r="1089" spans="7:7" x14ac:dyDescent="0.2">
      <c r="G1089" s="25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26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27"/>
    </row>
    <row r="1108" spans="7:7" x14ac:dyDescent="0.2">
      <c r="G1108" s="28"/>
    </row>
    <row r="1109" spans="7:7" x14ac:dyDescent="0.2">
      <c r="G1109" s="27"/>
    </row>
    <row r="1110" spans="7:7" x14ac:dyDescent="0.2">
      <c r="G1110" s="29"/>
    </row>
    <row r="1111" spans="7:7" x14ac:dyDescent="0.2">
      <c r="G1111" s="22"/>
    </row>
    <row r="1112" spans="7:7" x14ac:dyDescent="0.2">
      <c r="G1112" s="21"/>
    </row>
    <row r="1113" spans="7:7" x14ac:dyDescent="0.2">
      <c r="G1113" s="22"/>
    </row>
    <row r="1114" spans="7:7" x14ac:dyDescent="0.2">
      <c r="G1114" s="22"/>
    </row>
    <row r="1115" spans="7:7" x14ac:dyDescent="0.2">
      <c r="G1115" s="22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2463" spans="8:102" ht="11.1" customHeight="1" x14ac:dyDescent="0.2">
      <c r="H2463" s="25"/>
      <c r="I2463" s="25"/>
      <c r="J2463" s="25"/>
      <c r="K2463" s="25"/>
      <c r="L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  <c r="AZ2463" s="25"/>
      <c r="BA2463" s="25"/>
      <c r="BB2463" s="25"/>
      <c r="BC2463" s="25"/>
      <c r="BD2463" s="25"/>
      <c r="BE2463" s="25"/>
      <c r="BG2463" s="25"/>
      <c r="BH2463" s="25"/>
      <c r="BI2463" s="25"/>
      <c r="BJ2463" s="25"/>
      <c r="BK2463" s="25"/>
      <c r="BL2463" s="25"/>
      <c r="BN2463" s="25"/>
      <c r="BO2463" s="25"/>
      <c r="BP2463" s="25"/>
      <c r="BQ2463" s="25"/>
      <c r="BR2463" s="25"/>
      <c r="BS2463" s="25"/>
      <c r="BU2463" s="25"/>
      <c r="BV2463" s="25"/>
      <c r="BW2463" s="25"/>
      <c r="BX2463" s="25"/>
      <c r="BY2463" s="25"/>
      <c r="BZ2463" s="25"/>
      <c r="CB2463" s="25"/>
      <c r="CC2463" s="25"/>
      <c r="CD2463" s="25"/>
      <c r="CE2463" s="25"/>
      <c r="CF2463" s="25"/>
      <c r="CG2463" s="25"/>
      <c r="CI2463" s="25"/>
      <c r="CJ2463" s="25"/>
      <c r="CK2463" s="25"/>
      <c r="CL2463" s="25"/>
      <c r="CM2463" s="25"/>
      <c r="CN2463" s="25"/>
      <c r="CP2463" s="25"/>
      <c r="CQ2463" s="25"/>
      <c r="CR2463" s="25"/>
      <c r="CS2463" s="25"/>
      <c r="CT2463" s="25"/>
      <c r="CU2463" s="25"/>
      <c r="CW2463" s="25"/>
      <c r="CX2463" s="25"/>
    </row>
    <row r="2464" spans="8:102" ht="11.1" customHeight="1" x14ac:dyDescent="0.2">
      <c r="H2464" s="1"/>
      <c r="I2464" s="1"/>
      <c r="J2464" s="1"/>
      <c r="K2464" s="1"/>
      <c r="L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Z2464" s="1"/>
      <c r="BA2464" s="1"/>
      <c r="BB2464" s="1"/>
      <c r="BC2464" s="1"/>
      <c r="BD2464" s="1"/>
      <c r="BE2464" s="1"/>
      <c r="BG2464" s="1"/>
      <c r="BH2464" s="1"/>
      <c r="BI2464" s="1"/>
      <c r="BJ2464" s="1"/>
      <c r="BK2464" s="1"/>
      <c r="BL2464" s="1"/>
      <c r="BN2464" s="1"/>
      <c r="BO2464" s="1"/>
      <c r="BP2464" s="1"/>
      <c r="BQ2464" s="1"/>
      <c r="BR2464" s="1"/>
      <c r="BS2464" s="1"/>
      <c r="BU2464" s="1"/>
      <c r="BV2464" s="1"/>
      <c r="BW2464" s="1"/>
      <c r="BX2464" s="1"/>
      <c r="BY2464" s="1"/>
      <c r="BZ2464" s="1"/>
      <c r="CB2464" s="1"/>
      <c r="CC2464" s="1"/>
      <c r="CD2464" s="1"/>
      <c r="CE2464" s="1"/>
      <c r="CF2464" s="1"/>
      <c r="CG2464" s="1"/>
      <c r="CI2464" s="1"/>
      <c r="CJ2464" s="1"/>
      <c r="CK2464" s="1"/>
      <c r="CL2464" s="1"/>
      <c r="CM2464" s="1"/>
      <c r="CN2464" s="1"/>
      <c r="CP2464" s="1"/>
      <c r="CQ2464" s="1"/>
      <c r="CR2464" s="1"/>
      <c r="CS2464" s="1"/>
      <c r="CT2464" s="1"/>
      <c r="CU2464" s="1"/>
      <c r="CW2464" s="1"/>
      <c r="CX2464" s="1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J2465" s="1"/>
      <c r="AK2465" s="1"/>
      <c r="AM2465" s="1"/>
      <c r="AO2465" s="1"/>
      <c r="AP2465" s="1"/>
      <c r="AQ2465" s="1"/>
      <c r="AR2465" s="1"/>
      <c r="AS2465" s="1"/>
      <c r="AT2465" s="1"/>
      <c r="AV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W2465" s="1"/>
      <c r="CX2465" s="1"/>
    </row>
    <row r="2466" spans="8:102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ht="12.95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S2467" s="1"/>
      <c r="AV2467" s="1"/>
      <c r="AX2467" s="1"/>
      <c r="AZ2467" s="1"/>
      <c r="BA2467" s="1"/>
      <c r="BB2467" s="1"/>
      <c r="BC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V2467" s="1"/>
      <c r="BW2467" s="1"/>
      <c r="BX2467" s="1"/>
      <c r="BY2467" s="1"/>
      <c r="BZ2467" s="1"/>
      <c r="CD2467" s="1"/>
      <c r="CE2467" s="1"/>
      <c r="CF2467" s="1"/>
      <c r="CG2467" s="1"/>
      <c r="CJ2467" s="1"/>
      <c r="CK2467" s="1"/>
      <c r="CL2467" s="1"/>
      <c r="CM2467" s="1"/>
      <c r="CN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Y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O2479" s="1"/>
      <c r="S2479" s="1"/>
      <c r="T2479" s="1"/>
      <c r="V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J2481" s="1"/>
      <c r="BL2481" s="1"/>
      <c r="BO2481" s="1"/>
      <c r="BP2481" s="1"/>
      <c r="BQ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Z2482" s="1"/>
      <c r="BA2482" s="1"/>
      <c r="BH2482" s="1"/>
      <c r="BO2482" s="1"/>
      <c r="BP2482" s="1"/>
      <c r="CD2482" s="1"/>
      <c r="CE2482" s="1"/>
      <c r="CF2482" s="1"/>
      <c r="CW2482" s="1"/>
      <c r="CX2482" s="1"/>
    </row>
    <row r="2483" spans="8:128" x14ac:dyDescent="0.2">
      <c r="AG2483" s="1"/>
      <c r="AK2483" s="1"/>
      <c r="AM2483" s="1"/>
      <c r="AP2483" s="1"/>
      <c r="AZ2483" s="1"/>
      <c r="BA2483" s="1"/>
      <c r="BO2483" s="1"/>
      <c r="BP2483" s="1"/>
      <c r="CD2483" s="1"/>
      <c r="CE2483" s="1"/>
      <c r="CF2483" s="1"/>
      <c r="CW2483" s="1"/>
    </row>
    <row r="2484" spans="8:128" x14ac:dyDescent="0.2"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  <c r="Z2484" s="29"/>
      <c r="AA2484" s="29"/>
      <c r="AB2484" s="29"/>
      <c r="AC2484" s="29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29"/>
      <c r="AN2484" s="29"/>
      <c r="AO2484" s="29"/>
      <c r="AP2484" s="29"/>
      <c r="AQ2484" s="29"/>
      <c r="AR2484" s="29"/>
      <c r="AS2484" s="29"/>
      <c r="AT2484" s="29"/>
      <c r="AU2484" s="29"/>
      <c r="AV2484" s="29"/>
      <c r="AW2484" s="29"/>
      <c r="AX2484" s="29"/>
      <c r="AY2484" s="29"/>
      <c r="AZ2484" s="29"/>
      <c r="BA2484" s="29"/>
      <c r="BB2484" s="29"/>
      <c r="BC2484" s="29"/>
      <c r="BD2484" s="29"/>
      <c r="BE2484" s="29"/>
      <c r="BF2484" s="29"/>
      <c r="BG2484" s="29"/>
      <c r="BH2484" s="29"/>
      <c r="BI2484" s="29"/>
      <c r="BJ2484" s="29"/>
      <c r="BK2484" s="29"/>
      <c r="BL2484" s="29"/>
      <c r="BM2484" s="29"/>
      <c r="BN2484" s="29"/>
      <c r="BO2484" s="29"/>
      <c r="BP2484" s="29"/>
      <c r="BQ2484" s="29"/>
      <c r="BR2484" s="29"/>
      <c r="BS2484" s="29"/>
      <c r="BT2484" s="29"/>
      <c r="BU2484" s="29"/>
      <c r="BV2484" s="29"/>
      <c r="BW2484" s="29"/>
      <c r="BX2484" s="29"/>
      <c r="BY2484" s="29"/>
      <c r="BZ2484" s="29"/>
      <c r="CA2484" s="29"/>
      <c r="CB2484" s="29"/>
      <c r="CC2484" s="29"/>
      <c r="CD2484" s="29"/>
      <c r="CE2484" s="29"/>
      <c r="CF2484" s="29"/>
      <c r="CG2484" s="29"/>
      <c r="CH2484" s="29"/>
      <c r="CI2484" s="29"/>
      <c r="CJ2484" s="29"/>
      <c r="CK2484" s="29"/>
      <c r="CL2484" s="29"/>
      <c r="CM2484" s="29"/>
      <c r="CN2484" s="29"/>
      <c r="CO2484" s="29"/>
      <c r="CP2484" s="29"/>
      <c r="CQ2484" s="29"/>
      <c r="CR2484" s="29"/>
      <c r="CS2484" s="29"/>
      <c r="CT2484" s="29"/>
      <c r="CU2484" s="29"/>
      <c r="CV2484" s="29"/>
      <c r="CW2484" s="29"/>
      <c r="CX2484" s="29"/>
      <c r="CY2484" s="29">
        <f t="shared" ref="CY2484:DG2484" si="13">SUM(CY2464:CY2483)</f>
        <v>0</v>
      </c>
      <c r="CZ2484" s="29">
        <f t="shared" si="13"/>
        <v>0</v>
      </c>
      <c r="DA2484" s="29">
        <f t="shared" si="13"/>
        <v>0</v>
      </c>
      <c r="DB2484" s="29">
        <f t="shared" si="13"/>
        <v>0</v>
      </c>
      <c r="DC2484" s="29">
        <f t="shared" si="13"/>
        <v>0</v>
      </c>
      <c r="DD2484" s="29">
        <f t="shared" si="13"/>
        <v>0</v>
      </c>
      <c r="DE2484" s="29">
        <f t="shared" si="13"/>
        <v>0</v>
      </c>
      <c r="DF2484" s="29">
        <f t="shared" si="13"/>
        <v>0</v>
      </c>
      <c r="DG2484" s="29">
        <f t="shared" si="13"/>
        <v>0</v>
      </c>
      <c r="DH2484" s="29"/>
      <c r="DI2484" s="29"/>
      <c r="DJ2484" s="29"/>
      <c r="DK2484" s="29"/>
      <c r="DL2484" s="29"/>
      <c r="DM2484" s="29"/>
      <c r="DN2484" s="29"/>
      <c r="DO2484" s="29"/>
      <c r="DP2484" s="29"/>
      <c r="DQ2484" s="29"/>
      <c r="DR2484" s="29"/>
      <c r="DS2484" s="29"/>
      <c r="DT2484" s="29"/>
      <c r="DU2484" s="29"/>
      <c r="DV2484" s="29"/>
      <c r="DW2484" s="29"/>
      <c r="DX2484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87"/>
  <sheetViews>
    <sheetView showGridLines="0" topLeftCell="A22" zoomScale="120" zoomScaleNormal="120" workbookViewId="0">
      <selection activeCell="D43" sqref="D4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78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123</v>
      </c>
      <c r="B7" s="56"/>
      <c r="C7" s="56"/>
      <c r="D7" s="56"/>
      <c r="E7" s="56"/>
      <c r="F7" s="56"/>
    </row>
    <row r="8" spans="1:6" ht="13.5" thickBot="1" x14ac:dyDescent="0.25">
      <c r="A8" s="3"/>
      <c r="B8" s="3"/>
      <c r="C8" s="3"/>
      <c r="D8" s="96"/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54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55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SUM(C12+C15+C17)</f>
        <v>11303.689999999999</v>
      </c>
      <c r="D11" s="99">
        <f>SUM(D12+D15+D17)</f>
        <v>10211.52</v>
      </c>
      <c r="E11" s="99">
        <f>SUM(E12+E15+E17)</f>
        <v>0</v>
      </c>
      <c r="F11" s="99">
        <f>SUM(F12+F15+F17)</f>
        <v>21515.21</v>
      </c>
    </row>
    <row r="12" spans="1:6" x14ac:dyDescent="0.2">
      <c r="A12" s="12">
        <v>511</v>
      </c>
      <c r="B12" s="13" t="s">
        <v>106</v>
      </c>
      <c r="C12" s="89">
        <f>SUM(C13:C14)</f>
        <v>10027.549999999999</v>
      </c>
      <c r="D12" s="89">
        <f>SUM(D13:D14)</f>
        <v>9300</v>
      </c>
      <c r="E12" s="89">
        <f>SUM(E13:E14)</f>
        <v>0</v>
      </c>
      <c r="F12" s="89">
        <f>SUM(F13:F14)</f>
        <v>19327.55</v>
      </c>
    </row>
    <row r="13" spans="1:6" x14ac:dyDescent="0.2">
      <c r="A13" s="14">
        <v>51101</v>
      </c>
      <c r="B13" s="15" t="s">
        <v>17</v>
      </c>
      <c r="C13" s="90">
        <v>9300</v>
      </c>
      <c r="D13" s="90">
        <v>9300</v>
      </c>
      <c r="E13" s="90"/>
      <c r="F13" s="90">
        <f t="shared" ref="F13:F14" si="0">SUM(C13:E13)</f>
        <v>18600</v>
      </c>
    </row>
    <row r="14" spans="1:6" x14ac:dyDescent="0.2">
      <c r="A14" s="14">
        <v>51103</v>
      </c>
      <c r="B14" s="20" t="s">
        <v>18</v>
      </c>
      <c r="C14" s="90">
        <v>727.55</v>
      </c>
      <c r="D14" s="90"/>
      <c r="E14" s="90"/>
      <c r="F14" s="90">
        <f t="shared" si="0"/>
        <v>727.55</v>
      </c>
    </row>
    <row r="15" spans="1:6" x14ac:dyDescent="0.2">
      <c r="A15" s="12">
        <v>514</v>
      </c>
      <c r="B15" s="11" t="s">
        <v>21</v>
      </c>
      <c r="C15" s="89">
        <f>SUM(C16:C16)</f>
        <v>543.76</v>
      </c>
      <c r="D15" s="89">
        <f>SUM(D16:D16)</f>
        <v>388.4</v>
      </c>
      <c r="E15" s="89">
        <f>SUM(E16:E16)</f>
        <v>0</v>
      </c>
      <c r="F15" s="89">
        <f>SUM(F16:F16)</f>
        <v>932.16</v>
      </c>
    </row>
    <row r="16" spans="1:6" x14ac:dyDescent="0.2">
      <c r="A16" s="17">
        <v>51401</v>
      </c>
      <c r="B16" s="20" t="s">
        <v>22</v>
      </c>
      <c r="C16" s="90">
        <v>543.76</v>
      </c>
      <c r="D16" s="90">
        <v>388.4</v>
      </c>
      <c r="E16" s="90"/>
      <c r="F16" s="90">
        <f>SUM(C16:E16)</f>
        <v>932.16</v>
      </c>
    </row>
    <row r="17" spans="1:7" x14ac:dyDescent="0.2">
      <c r="A17" s="12">
        <v>515</v>
      </c>
      <c r="B17" s="19" t="s">
        <v>23</v>
      </c>
      <c r="C17" s="89">
        <f>SUM(C18:C18)</f>
        <v>732.38</v>
      </c>
      <c r="D17" s="89">
        <f>SUM(D18:D18)</f>
        <v>523.12</v>
      </c>
      <c r="E17" s="89">
        <f>SUM(E18:E18)</f>
        <v>0</v>
      </c>
      <c r="F17" s="89">
        <f>SUM(F18:F18)</f>
        <v>1255.5</v>
      </c>
    </row>
    <row r="18" spans="1:7" x14ac:dyDescent="0.2">
      <c r="A18" s="17">
        <v>51501</v>
      </c>
      <c r="B18" s="20" t="s">
        <v>22</v>
      </c>
      <c r="C18" s="90">
        <v>732.38</v>
      </c>
      <c r="D18" s="90">
        <v>523.12</v>
      </c>
      <c r="E18" s="90"/>
      <c r="F18" s="90">
        <f>SUM(C18:E18)</f>
        <v>1255.5</v>
      </c>
    </row>
    <row r="19" spans="1:7" x14ac:dyDescent="0.2">
      <c r="A19" s="12">
        <v>54</v>
      </c>
      <c r="B19" s="19" t="s">
        <v>26</v>
      </c>
      <c r="C19" s="33">
        <f>SUM(C20+C26+C28+C31)</f>
        <v>735</v>
      </c>
      <c r="D19" s="33">
        <f>SUM(D20+D26+D28+D31)</f>
        <v>400</v>
      </c>
      <c r="E19" s="33">
        <f>SUM(E20+E26+E28+E31)</f>
        <v>0</v>
      </c>
      <c r="F19" s="33">
        <f>SUM(F20+F26+F28+F31)</f>
        <v>1135</v>
      </c>
    </row>
    <row r="20" spans="1:7" x14ac:dyDescent="0.2">
      <c r="A20" s="12">
        <v>541</v>
      </c>
      <c r="B20" s="19" t="s">
        <v>107</v>
      </c>
      <c r="C20" s="33">
        <f>SUM(C21:C25)</f>
        <v>335</v>
      </c>
      <c r="D20" s="33">
        <f>SUM(D21:D25)</f>
        <v>0</v>
      </c>
      <c r="E20" s="33">
        <f>SUM(E21:E25)</f>
        <v>0</v>
      </c>
      <c r="F20" s="33">
        <f>SUM(F21:F25)</f>
        <v>335</v>
      </c>
      <c r="G20" s="21"/>
    </row>
    <row r="21" spans="1:7" x14ac:dyDescent="0.2">
      <c r="A21" s="17">
        <v>54105</v>
      </c>
      <c r="B21" s="20" t="s">
        <v>30</v>
      </c>
      <c r="C21" s="34">
        <v>60</v>
      </c>
      <c r="D21" s="34"/>
      <c r="E21" s="34"/>
      <c r="F21" s="34">
        <f>SUM(C21:E21)</f>
        <v>60</v>
      </c>
      <c r="G21" s="22"/>
    </row>
    <row r="22" spans="1:7" x14ac:dyDescent="0.2">
      <c r="A22" s="17">
        <v>54114</v>
      </c>
      <c r="B22" s="20" t="s">
        <v>34</v>
      </c>
      <c r="C22" s="34">
        <v>50</v>
      </c>
      <c r="D22" s="34"/>
      <c r="E22" s="34"/>
      <c r="F22" s="34">
        <f t="shared" ref="F22:F38" si="1">SUM(C22:E22)</f>
        <v>50</v>
      </c>
      <c r="G22" s="22"/>
    </row>
    <row r="23" spans="1:7" x14ac:dyDescent="0.2">
      <c r="A23" s="17">
        <v>54115</v>
      </c>
      <c r="B23" s="20" t="s">
        <v>35</v>
      </c>
      <c r="C23" s="34">
        <v>75</v>
      </c>
      <c r="D23" s="34"/>
      <c r="E23" s="34"/>
      <c r="F23" s="34">
        <f t="shared" si="1"/>
        <v>75</v>
      </c>
      <c r="G23" s="22"/>
    </row>
    <row r="24" spans="1:7" x14ac:dyDescent="0.2">
      <c r="A24" s="17">
        <v>54118</v>
      </c>
      <c r="B24" s="20" t="s">
        <v>156</v>
      </c>
      <c r="C24" s="34">
        <v>50</v>
      </c>
      <c r="D24" s="34"/>
      <c r="E24" s="34"/>
      <c r="F24" s="34">
        <f t="shared" si="1"/>
        <v>50</v>
      </c>
      <c r="G24" s="22"/>
    </row>
    <row r="25" spans="1:7" x14ac:dyDescent="0.2">
      <c r="A25" s="17">
        <v>54199</v>
      </c>
      <c r="B25" s="20" t="s">
        <v>36</v>
      </c>
      <c r="C25" s="34">
        <v>100</v>
      </c>
      <c r="D25" s="34"/>
      <c r="E25" s="34"/>
      <c r="F25" s="34">
        <f t="shared" si="1"/>
        <v>100</v>
      </c>
      <c r="G25" s="22"/>
    </row>
    <row r="26" spans="1:7" x14ac:dyDescent="0.2">
      <c r="A26" s="12">
        <v>543</v>
      </c>
      <c r="B26" s="35" t="s">
        <v>108</v>
      </c>
      <c r="C26" s="33">
        <f>SUM(C27:C27)</f>
        <v>100</v>
      </c>
      <c r="D26" s="33">
        <f>SUM(D27:D27)</f>
        <v>0</v>
      </c>
      <c r="E26" s="33">
        <f>SUM(E27:E27)</f>
        <v>0</v>
      </c>
      <c r="F26" s="33">
        <f>SUM(F27:F27)</f>
        <v>100</v>
      </c>
      <c r="G26" s="21"/>
    </row>
    <row r="27" spans="1:7" x14ac:dyDescent="0.2">
      <c r="A27" s="17">
        <v>54301</v>
      </c>
      <c r="B27" s="20" t="s">
        <v>41</v>
      </c>
      <c r="C27" s="34">
        <v>100</v>
      </c>
      <c r="D27" s="34"/>
      <c r="E27" s="34"/>
      <c r="F27" s="34">
        <f t="shared" si="1"/>
        <v>100</v>
      </c>
      <c r="G27" s="22"/>
    </row>
    <row r="28" spans="1:7" x14ac:dyDescent="0.2">
      <c r="A28" s="10">
        <v>544</v>
      </c>
      <c r="B28" s="11" t="s">
        <v>109</v>
      </c>
      <c r="C28" s="32">
        <f>SUM(C29:C30)</f>
        <v>100</v>
      </c>
      <c r="D28" s="32">
        <f t="shared" ref="D28:F28" si="2">SUM(D29:D30)</f>
        <v>100</v>
      </c>
      <c r="E28" s="32">
        <f t="shared" si="2"/>
        <v>0</v>
      </c>
      <c r="F28" s="32">
        <f t="shared" si="2"/>
        <v>200</v>
      </c>
      <c r="G28" s="23"/>
    </row>
    <row r="29" spans="1:7" x14ac:dyDescent="0.2">
      <c r="A29" s="17">
        <v>54401</v>
      </c>
      <c r="B29" s="20" t="s">
        <v>48</v>
      </c>
      <c r="C29" s="34">
        <v>50</v>
      </c>
      <c r="D29" s="34">
        <v>50</v>
      </c>
      <c r="E29" s="34"/>
      <c r="F29" s="34">
        <f t="shared" si="1"/>
        <v>100</v>
      </c>
      <c r="G29" s="22"/>
    </row>
    <row r="30" spans="1:7" x14ac:dyDescent="0.2">
      <c r="A30" s="17">
        <v>54402</v>
      </c>
      <c r="B30" s="20" t="s">
        <v>49</v>
      </c>
      <c r="C30" s="34">
        <v>50</v>
      </c>
      <c r="D30" s="34">
        <v>50</v>
      </c>
      <c r="E30" s="34"/>
      <c r="F30" s="34">
        <f t="shared" si="1"/>
        <v>100</v>
      </c>
      <c r="G30" s="22"/>
    </row>
    <row r="31" spans="1:7" x14ac:dyDescent="0.2">
      <c r="A31" s="12">
        <v>545</v>
      </c>
      <c r="B31" s="19" t="s">
        <v>110</v>
      </c>
      <c r="C31" s="33">
        <f>SUM(C32:C32)</f>
        <v>200</v>
      </c>
      <c r="D31" s="33">
        <f>SUM(D32:D32)</f>
        <v>300</v>
      </c>
      <c r="E31" s="33">
        <f>SUM(E32:E32)</f>
        <v>0</v>
      </c>
      <c r="F31" s="33">
        <f>SUM(F32:F32)</f>
        <v>500</v>
      </c>
      <c r="G31" s="21"/>
    </row>
    <row r="32" spans="1:7" x14ac:dyDescent="0.2">
      <c r="A32" s="17">
        <v>54503</v>
      </c>
      <c r="B32" s="20" t="s">
        <v>50</v>
      </c>
      <c r="C32" s="34">
        <v>200</v>
      </c>
      <c r="D32" s="34">
        <v>300</v>
      </c>
      <c r="E32" s="33"/>
      <c r="F32" s="34">
        <f t="shared" si="1"/>
        <v>500</v>
      </c>
      <c r="G32" s="21"/>
    </row>
    <row r="33" spans="1:7" x14ac:dyDescent="0.2">
      <c r="A33" s="12">
        <v>55</v>
      </c>
      <c r="B33" s="19" t="s">
        <v>52</v>
      </c>
      <c r="C33" s="33">
        <f>SUM(C34)</f>
        <v>110</v>
      </c>
      <c r="D33" s="33">
        <f t="shared" ref="D33:F33" si="3">SUM(D34)</f>
        <v>0</v>
      </c>
      <c r="E33" s="33">
        <f t="shared" si="3"/>
        <v>0</v>
      </c>
      <c r="F33" s="33">
        <f t="shared" si="3"/>
        <v>110</v>
      </c>
      <c r="G33" s="21"/>
    </row>
    <row r="34" spans="1:7" x14ac:dyDescent="0.2">
      <c r="A34" s="12">
        <v>556</v>
      </c>
      <c r="B34" s="19" t="s">
        <v>111</v>
      </c>
      <c r="C34" s="33">
        <f>SUM(C35:C35)</f>
        <v>110</v>
      </c>
      <c r="D34" s="33">
        <f>SUM(D35:D35)</f>
        <v>0</v>
      </c>
      <c r="E34" s="33">
        <f>SUM(E35:E35)</f>
        <v>0</v>
      </c>
      <c r="F34" s="33">
        <f>SUM(F35:F35)</f>
        <v>110</v>
      </c>
      <c r="G34" s="22"/>
    </row>
    <row r="35" spans="1:7" x14ac:dyDescent="0.2">
      <c r="A35" s="17">
        <v>55601</v>
      </c>
      <c r="B35" s="20" t="s">
        <v>53</v>
      </c>
      <c r="C35" s="34">
        <v>110</v>
      </c>
      <c r="D35" s="34"/>
      <c r="E35" s="34"/>
      <c r="F35" s="34">
        <f t="shared" si="1"/>
        <v>110</v>
      </c>
      <c r="G35" s="22"/>
    </row>
    <row r="36" spans="1:7" x14ac:dyDescent="0.2">
      <c r="A36" s="12">
        <v>61</v>
      </c>
      <c r="B36" s="19" t="s">
        <v>161</v>
      </c>
      <c r="C36" s="33">
        <f>SUM(C37:C37)</f>
        <v>300</v>
      </c>
      <c r="D36" s="33">
        <f>SUM(D37:D37)</f>
        <v>0</v>
      </c>
      <c r="E36" s="33">
        <f>SUM(E37:E37)</f>
        <v>0</v>
      </c>
      <c r="F36" s="33">
        <f>SUM(F37:F37)</f>
        <v>300</v>
      </c>
      <c r="G36" s="22"/>
    </row>
    <row r="37" spans="1:7" x14ac:dyDescent="0.2">
      <c r="A37" s="12">
        <v>611</v>
      </c>
      <c r="B37" s="19" t="s">
        <v>116</v>
      </c>
      <c r="C37" s="33">
        <f>SUM(C38)</f>
        <v>300</v>
      </c>
      <c r="D37" s="33">
        <f t="shared" ref="D37:F37" si="4">SUM(D38)</f>
        <v>0</v>
      </c>
      <c r="E37" s="33">
        <f t="shared" si="4"/>
        <v>0</v>
      </c>
      <c r="F37" s="33">
        <f t="shared" si="4"/>
        <v>300</v>
      </c>
      <c r="G37" s="22"/>
    </row>
    <row r="38" spans="1:7" x14ac:dyDescent="0.2">
      <c r="A38" s="17">
        <v>61101</v>
      </c>
      <c r="B38" s="20" t="s">
        <v>60</v>
      </c>
      <c r="C38" s="34">
        <v>300</v>
      </c>
      <c r="D38" s="34"/>
      <c r="E38" s="34"/>
      <c r="F38" s="34">
        <f t="shared" si="1"/>
        <v>300</v>
      </c>
      <c r="G38" s="22"/>
    </row>
    <row r="39" spans="1:7" x14ac:dyDescent="0.2">
      <c r="A39" s="17"/>
      <c r="B39" s="19" t="s">
        <v>68</v>
      </c>
      <c r="C39" s="33">
        <f>C11+C19+C33+C36</f>
        <v>12448.689999999999</v>
      </c>
      <c r="D39" s="33">
        <f t="shared" ref="D39:F39" si="5">D11+D19+D33+D36</f>
        <v>10611.52</v>
      </c>
      <c r="E39" s="33">
        <f t="shared" si="5"/>
        <v>0</v>
      </c>
      <c r="F39" s="33">
        <f t="shared" si="5"/>
        <v>23060.21</v>
      </c>
      <c r="G39" s="22"/>
    </row>
    <row r="40" spans="1:7" x14ac:dyDescent="0.2">
      <c r="A40" s="17"/>
      <c r="B40" s="20"/>
      <c r="C40" s="34"/>
      <c r="D40" s="34"/>
      <c r="E40" s="34"/>
      <c r="F40" s="34"/>
      <c r="G40" s="22"/>
    </row>
    <row r="41" spans="1:7" x14ac:dyDescent="0.2">
      <c r="A41" s="12"/>
      <c r="B41" s="19" t="s">
        <v>69</v>
      </c>
      <c r="C41" s="33">
        <f>SUM(C11+C19+C33+C36)</f>
        <v>12448.689999999999</v>
      </c>
      <c r="D41" s="33">
        <f t="shared" ref="D41:F41" si="6">SUM(D11+D19+D33+D36)</f>
        <v>10611.52</v>
      </c>
      <c r="E41" s="33">
        <f t="shared" si="6"/>
        <v>0</v>
      </c>
      <c r="F41" s="33">
        <f t="shared" si="6"/>
        <v>23060.21</v>
      </c>
      <c r="G41" s="36"/>
    </row>
    <row r="42" spans="1:7" x14ac:dyDescent="0.2">
      <c r="A42" s="12"/>
      <c r="B42" s="19" t="s">
        <v>70</v>
      </c>
      <c r="C42" s="33">
        <f>SUM(C12+C15+C17+C20+C26+C28+C31+C34+C37)</f>
        <v>12448.689999999999</v>
      </c>
      <c r="D42" s="33">
        <f t="shared" ref="D42:F42" si="7">SUM(D12+D15+D17+D20+D26+D28+D31+D34+D37)</f>
        <v>10611.52</v>
      </c>
      <c r="E42" s="33">
        <f t="shared" si="7"/>
        <v>0</v>
      </c>
      <c r="F42" s="33">
        <f t="shared" si="7"/>
        <v>23060.21</v>
      </c>
      <c r="G42" s="36"/>
    </row>
    <row r="43" spans="1:7" x14ac:dyDescent="0.2">
      <c r="A43" s="12"/>
      <c r="B43" s="19" t="s">
        <v>71</v>
      </c>
      <c r="C43" s="33">
        <f>SUM(C13+C14+C16+C18+C21+C22+C23+C24+C25+C27+C29+C30+C32+C35+C38)</f>
        <v>12448.689999999999</v>
      </c>
      <c r="D43" s="33">
        <f t="shared" ref="D43:F43" si="8">SUM(D13+D14+D16+D18+D21+D22+D23+D24+D25+D27+D29+D30+D32+D35+D38)</f>
        <v>10611.52</v>
      </c>
      <c r="E43" s="33">
        <f t="shared" si="8"/>
        <v>0</v>
      </c>
      <c r="F43" s="33">
        <f t="shared" si="8"/>
        <v>23060.21</v>
      </c>
      <c r="G43" s="112"/>
    </row>
    <row r="44" spans="1:7" x14ac:dyDescent="0.2">
      <c r="A44" s="24"/>
      <c r="G44" s="22"/>
    </row>
    <row r="45" spans="1:7" x14ac:dyDescent="0.2">
      <c r="G45" s="22"/>
    </row>
    <row r="46" spans="1:7" x14ac:dyDescent="0.2">
      <c r="G46" s="22"/>
    </row>
    <row r="47" spans="1:7" x14ac:dyDescent="0.2">
      <c r="G47" s="22"/>
    </row>
    <row r="48" spans="1:7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85" ht="15" customHeight="1" x14ac:dyDescent="0.2"/>
    <row r="1092" spans="7:7" x14ac:dyDescent="0.2">
      <c r="G1092" s="25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26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27"/>
    </row>
    <row r="1111" spans="7:7" x14ac:dyDescent="0.2">
      <c r="G1111" s="28"/>
    </row>
    <row r="1112" spans="7:7" x14ac:dyDescent="0.2">
      <c r="G1112" s="27"/>
    </row>
    <row r="1113" spans="7:7" x14ac:dyDescent="0.2">
      <c r="G1113" s="29"/>
    </row>
    <row r="1114" spans="7:7" x14ac:dyDescent="0.2">
      <c r="G1114" s="22"/>
    </row>
    <row r="1115" spans="7:7" x14ac:dyDescent="0.2">
      <c r="G1115" s="21"/>
    </row>
    <row r="1116" spans="7:7" x14ac:dyDescent="0.2">
      <c r="G1116" s="22"/>
    </row>
    <row r="1117" spans="7:7" x14ac:dyDescent="0.2">
      <c r="G1117" s="22"/>
    </row>
    <row r="1118" spans="7:7" x14ac:dyDescent="0.2">
      <c r="G1118" s="22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2466" spans="8:102" ht="11.1" customHeight="1" x14ac:dyDescent="0.2">
      <c r="H2466" s="25"/>
      <c r="I2466" s="25"/>
      <c r="J2466" s="25"/>
      <c r="K2466" s="25"/>
      <c r="L2466" s="25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  <c r="X2466" s="25"/>
      <c r="Y2466" s="25"/>
      <c r="Z2466" s="25"/>
      <c r="AA2466" s="25"/>
      <c r="AB2466" s="25"/>
      <c r="AC2466" s="25"/>
      <c r="AD2466" s="25"/>
      <c r="AE2466" s="25"/>
      <c r="AF2466" s="25"/>
      <c r="AG2466" s="25"/>
      <c r="AH2466" s="25"/>
      <c r="AI2466" s="25"/>
      <c r="AJ2466" s="25"/>
      <c r="AK2466" s="25"/>
      <c r="AL2466" s="25"/>
      <c r="AM2466" s="25"/>
      <c r="AN2466" s="25"/>
      <c r="AO2466" s="25"/>
      <c r="AP2466" s="25"/>
      <c r="AQ2466" s="25"/>
      <c r="AR2466" s="25"/>
      <c r="AS2466" s="25"/>
      <c r="AT2466" s="25"/>
      <c r="AU2466" s="25"/>
      <c r="AV2466" s="25"/>
      <c r="AW2466" s="25"/>
      <c r="AX2466" s="25"/>
      <c r="AZ2466" s="25"/>
      <c r="BA2466" s="25"/>
      <c r="BB2466" s="25"/>
      <c r="BC2466" s="25"/>
      <c r="BD2466" s="25"/>
      <c r="BE2466" s="25"/>
      <c r="BG2466" s="25"/>
      <c r="BH2466" s="25"/>
      <c r="BI2466" s="25"/>
      <c r="BJ2466" s="25"/>
      <c r="BK2466" s="25"/>
      <c r="BL2466" s="25"/>
      <c r="BN2466" s="25"/>
      <c r="BO2466" s="25"/>
      <c r="BP2466" s="25"/>
      <c r="BQ2466" s="25"/>
      <c r="BR2466" s="25"/>
      <c r="BS2466" s="25"/>
      <c r="BU2466" s="25"/>
      <c r="BV2466" s="25"/>
      <c r="BW2466" s="25"/>
      <c r="BX2466" s="25"/>
      <c r="BY2466" s="25"/>
      <c r="BZ2466" s="25"/>
      <c r="CB2466" s="25"/>
      <c r="CC2466" s="25"/>
      <c r="CD2466" s="25"/>
      <c r="CE2466" s="25"/>
      <c r="CF2466" s="25"/>
      <c r="CG2466" s="25"/>
      <c r="CI2466" s="25"/>
      <c r="CJ2466" s="25"/>
      <c r="CK2466" s="25"/>
      <c r="CL2466" s="25"/>
      <c r="CM2466" s="25"/>
      <c r="CN2466" s="25"/>
      <c r="CP2466" s="25"/>
      <c r="CQ2466" s="25"/>
      <c r="CR2466" s="25"/>
      <c r="CS2466" s="25"/>
      <c r="CT2466" s="25"/>
      <c r="CU2466" s="25"/>
      <c r="CW2466" s="25"/>
      <c r="CX2466" s="25"/>
    </row>
    <row r="2467" spans="8:102" ht="11.1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K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C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S2467" s="1"/>
      <c r="CT2467" s="1"/>
      <c r="CU2467" s="1"/>
      <c r="CW2467" s="1"/>
      <c r="CX2467" s="1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Q2468" s="1"/>
      <c r="AR2468" s="1"/>
      <c r="AS2468" s="1"/>
      <c r="AT2468" s="1"/>
      <c r="AV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W2468" s="1"/>
      <c r="CX2468" s="1"/>
    </row>
    <row r="2469" spans="8:102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O2482" s="1"/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J2484" s="1"/>
      <c r="BL2484" s="1"/>
      <c r="BO2484" s="1"/>
      <c r="BP2484" s="1"/>
      <c r="BQ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Z2485" s="1"/>
      <c r="BA2485" s="1"/>
      <c r="BH2485" s="1"/>
      <c r="BO2485" s="1"/>
      <c r="BP2485" s="1"/>
      <c r="CD2485" s="1"/>
      <c r="CE2485" s="1"/>
      <c r="CF2485" s="1"/>
      <c r="CW2485" s="1"/>
      <c r="CX2485" s="1"/>
    </row>
    <row r="2486" spans="8:128" x14ac:dyDescent="0.2">
      <c r="AG2486" s="1"/>
      <c r="AK2486" s="1"/>
      <c r="AM2486" s="1"/>
      <c r="AP2486" s="1"/>
      <c r="AZ2486" s="1"/>
      <c r="BA2486" s="1"/>
      <c r="BO2486" s="1"/>
      <c r="BP2486" s="1"/>
      <c r="CD2486" s="1"/>
      <c r="CE2486" s="1"/>
      <c r="CF2486" s="1"/>
      <c r="CW2486" s="1"/>
    </row>
    <row r="2487" spans="8:128" x14ac:dyDescent="0.2"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  <c r="W2487" s="29"/>
      <c r="X2487" s="29"/>
      <c r="Y2487" s="29"/>
      <c r="Z2487" s="29"/>
      <c r="AA2487" s="29"/>
      <c r="AB2487" s="29"/>
      <c r="AC2487" s="29"/>
      <c r="AD2487" s="29"/>
      <c r="AE2487" s="29"/>
      <c r="AF2487" s="29"/>
      <c r="AG2487" s="29"/>
      <c r="AH2487" s="29"/>
      <c r="AI2487" s="29"/>
      <c r="AJ2487" s="29"/>
      <c r="AK2487" s="29"/>
      <c r="AL2487" s="29"/>
      <c r="AM2487" s="29"/>
      <c r="AN2487" s="29"/>
      <c r="AO2487" s="29"/>
      <c r="AP2487" s="29"/>
      <c r="AQ2487" s="29"/>
      <c r="AR2487" s="29"/>
      <c r="AS2487" s="29"/>
      <c r="AT2487" s="29"/>
      <c r="AU2487" s="29"/>
      <c r="AV2487" s="29"/>
      <c r="AW2487" s="29"/>
      <c r="AX2487" s="29"/>
      <c r="AY2487" s="29"/>
      <c r="AZ2487" s="29"/>
      <c r="BA2487" s="29"/>
      <c r="BB2487" s="29"/>
      <c r="BC2487" s="29"/>
      <c r="BD2487" s="29"/>
      <c r="BE2487" s="29"/>
      <c r="BF2487" s="29"/>
      <c r="BG2487" s="29"/>
      <c r="BH2487" s="29"/>
      <c r="BI2487" s="29"/>
      <c r="BJ2487" s="29"/>
      <c r="BK2487" s="29"/>
      <c r="BL2487" s="29"/>
      <c r="BM2487" s="29"/>
      <c r="BN2487" s="29"/>
      <c r="BO2487" s="29"/>
      <c r="BP2487" s="29"/>
      <c r="BQ2487" s="29"/>
      <c r="BR2487" s="29"/>
      <c r="BS2487" s="29"/>
      <c r="BT2487" s="29"/>
      <c r="BU2487" s="29"/>
      <c r="BV2487" s="29"/>
      <c r="BW2487" s="29"/>
      <c r="BX2487" s="29"/>
      <c r="BY2487" s="29"/>
      <c r="BZ2487" s="29"/>
      <c r="CA2487" s="29"/>
      <c r="CB2487" s="29"/>
      <c r="CC2487" s="29"/>
      <c r="CD2487" s="29"/>
      <c r="CE2487" s="29"/>
      <c r="CF2487" s="29"/>
      <c r="CG2487" s="29"/>
      <c r="CH2487" s="29"/>
      <c r="CI2487" s="29"/>
      <c r="CJ2487" s="29"/>
      <c r="CK2487" s="29"/>
      <c r="CL2487" s="29"/>
      <c r="CM2487" s="29"/>
      <c r="CN2487" s="29"/>
      <c r="CO2487" s="29"/>
      <c r="CP2487" s="29"/>
      <c r="CQ2487" s="29"/>
      <c r="CR2487" s="29"/>
      <c r="CS2487" s="29"/>
      <c r="CT2487" s="29"/>
      <c r="CU2487" s="29"/>
      <c r="CV2487" s="29"/>
      <c r="CW2487" s="29"/>
      <c r="CX2487" s="29"/>
      <c r="CY2487" s="29">
        <f t="shared" ref="CY2487:DG2487" si="9">SUM(CY2467:CY2486)</f>
        <v>0</v>
      </c>
      <c r="CZ2487" s="29">
        <f t="shared" si="9"/>
        <v>0</v>
      </c>
      <c r="DA2487" s="29">
        <f t="shared" si="9"/>
        <v>0</v>
      </c>
      <c r="DB2487" s="29">
        <f t="shared" si="9"/>
        <v>0</v>
      </c>
      <c r="DC2487" s="29">
        <f t="shared" si="9"/>
        <v>0</v>
      </c>
      <c r="DD2487" s="29">
        <f t="shared" si="9"/>
        <v>0</v>
      </c>
      <c r="DE2487" s="29">
        <f t="shared" si="9"/>
        <v>0</v>
      </c>
      <c r="DF2487" s="29">
        <f t="shared" si="9"/>
        <v>0</v>
      </c>
      <c r="DG2487" s="29">
        <f t="shared" si="9"/>
        <v>0</v>
      </c>
      <c r="DH2487" s="29"/>
      <c r="DI2487" s="29"/>
      <c r="DJ2487" s="29"/>
      <c r="DK2487" s="29"/>
      <c r="DL2487" s="29"/>
      <c r="DM2487" s="29"/>
      <c r="DN2487" s="29"/>
      <c r="DO2487" s="29"/>
      <c r="DP2487" s="29"/>
      <c r="DQ2487" s="29"/>
      <c r="DR2487" s="29"/>
      <c r="DS2487" s="29"/>
      <c r="DT2487" s="29"/>
      <c r="DU2487" s="29"/>
      <c r="DV2487" s="29"/>
      <c r="DW2487" s="29"/>
      <c r="DX2487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X2466"/>
  <sheetViews>
    <sheetView showGridLines="0" tabSelected="1" topLeftCell="A4" zoomScale="130" zoomScaleNormal="130" workbookViewId="0">
      <selection activeCell="F33" sqref="F3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187</v>
      </c>
      <c r="B5" s="190"/>
      <c r="C5" s="190"/>
      <c r="D5" s="190"/>
      <c r="E5" s="190"/>
      <c r="F5" s="190"/>
    </row>
    <row r="6" spans="1:7" x14ac:dyDescent="0.2">
      <c r="A6" s="126" t="s">
        <v>189</v>
      </c>
      <c r="B6" s="175"/>
      <c r="C6" s="175"/>
      <c r="D6" s="175"/>
      <c r="E6" s="175"/>
      <c r="F6" s="175"/>
    </row>
    <row r="7" spans="1:7" x14ac:dyDescent="0.2">
      <c r="A7" s="190" t="s">
        <v>72</v>
      </c>
      <c r="B7" s="190"/>
      <c r="C7" s="190"/>
      <c r="D7" s="190"/>
      <c r="E7" s="190"/>
      <c r="F7" s="190"/>
    </row>
    <row r="8" spans="1:7" x14ac:dyDescent="0.2">
      <c r="A8" s="179"/>
      <c r="B8" s="176"/>
      <c r="C8" s="176"/>
      <c r="D8" s="176"/>
      <c r="E8" s="176"/>
      <c r="F8" s="176"/>
    </row>
    <row r="9" spans="1:7" ht="13.5" thickBot="1" x14ac:dyDescent="0.25">
      <c r="A9" s="3"/>
      <c r="B9" s="3"/>
      <c r="C9" s="3"/>
      <c r="D9" s="96" t="s">
        <v>190</v>
      </c>
      <c r="E9" s="3"/>
      <c r="F9" s="3"/>
    </row>
    <row r="10" spans="1:7" x14ac:dyDescent="0.2">
      <c r="A10" s="198" t="s">
        <v>8</v>
      </c>
      <c r="B10" s="185" t="s">
        <v>9</v>
      </c>
      <c r="C10" s="171" t="s">
        <v>10</v>
      </c>
      <c r="D10" s="173" t="s">
        <v>11</v>
      </c>
      <c r="E10" s="177" t="s">
        <v>12</v>
      </c>
      <c r="F10" s="187" t="s">
        <v>0</v>
      </c>
    </row>
    <row r="11" spans="1:7" ht="13.5" thickBot="1" x14ac:dyDescent="0.25">
      <c r="A11" s="199"/>
      <c r="B11" s="186"/>
      <c r="C11" s="172" t="s">
        <v>13</v>
      </c>
      <c r="D11" s="174" t="s">
        <v>14</v>
      </c>
      <c r="E11" s="178" t="s">
        <v>15</v>
      </c>
      <c r="F11" s="188"/>
    </row>
    <row r="12" spans="1:7" x14ac:dyDescent="0.2">
      <c r="A12" s="12">
        <v>55</v>
      </c>
      <c r="B12" s="19" t="s">
        <v>52</v>
      </c>
      <c r="C12" s="33">
        <f>SUM(C13)</f>
        <v>0</v>
      </c>
      <c r="D12" s="33">
        <f t="shared" ref="D12:F12" si="0">SUM(D13)</f>
        <v>0</v>
      </c>
      <c r="E12" s="33">
        <f t="shared" si="0"/>
        <v>9000</v>
      </c>
      <c r="F12" s="33">
        <f t="shared" si="0"/>
        <v>9000</v>
      </c>
      <c r="G12" s="22"/>
    </row>
    <row r="13" spans="1:7" x14ac:dyDescent="0.2">
      <c r="A13" s="12">
        <v>553</v>
      </c>
      <c r="B13" s="19" t="s">
        <v>191</v>
      </c>
      <c r="C13" s="33">
        <f>SUM(C14:C14)</f>
        <v>0</v>
      </c>
      <c r="D13" s="33">
        <f>SUM(D14:D14)</f>
        <v>0</v>
      </c>
      <c r="E13" s="33">
        <f>SUM(E14:E14)</f>
        <v>9000</v>
      </c>
      <c r="F13" s="33">
        <f>SUM(F14:F14)</f>
        <v>9000</v>
      </c>
      <c r="G13" s="22"/>
    </row>
    <row r="14" spans="1:7" x14ac:dyDescent="0.2">
      <c r="A14" s="17">
        <v>55303</v>
      </c>
      <c r="B14" s="20" t="s">
        <v>67</v>
      </c>
      <c r="C14" s="34"/>
      <c r="D14" s="34"/>
      <c r="E14" s="34">
        <v>9000</v>
      </c>
      <c r="F14" s="34">
        <f t="shared" ref="F14" si="1">SUM(C14:E14)</f>
        <v>9000</v>
      </c>
      <c r="G14" s="22"/>
    </row>
    <row r="15" spans="1:7" x14ac:dyDescent="0.2">
      <c r="A15" s="12">
        <v>71</v>
      </c>
      <c r="B15" s="19" t="s">
        <v>65</v>
      </c>
      <c r="C15" s="33">
        <f>SUM(C16)</f>
        <v>0</v>
      </c>
      <c r="D15" s="33">
        <f t="shared" ref="D15:F15" si="2">SUM(D16)</f>
        <v>0</v>
      </c>
      <c r="E15" s="33">
        <f t="shared" si="2"/>
        <v>761355.72000000009</v>
      </c>
      <c r="F15" s="33">
        <f t="shared" si="2"/>
        <v>761355.72000000009</v>
      </c>
      <c r="G15" s="22"/>
    </row>
    <row r="16" spans="1:7" x14ac:dyDescent="0.2">
      <c r="A16" s="12">
        <v>713</v>
      </c>
      <c r="B16" s="35" t="s">
        <v>66</v>
      </c>
      <c r="C16" s="33">
        <f>SUM(C17)</f>
        <v>0</v>
      </c>
      <c r="D16" s="33">
        <f>SUM(D17)</f>
        <v>0</v>
      </c>
      <c r="E16" s="33">
        <f>SUM(E17)</f>
        <v>761355.72000000009</v>
      </c>
      <c r="F16" s="33">
        <f>SUM(F17)</f>
        <v>761355.72000000009</v>
      </c>
      <c r="G16" s="22"/>
    </row>
    <row r="17" spans="1:7" x14ac:dyDescent="0.2">
      <c r="A17" s="17">
        <v>71304</v>
      </c>
      <c r="B17" s="20" t="s">
        <v>67</v>
      </c>
      <c r="C17" s="34"/>
      <c r="D17" s="34"/>
      <c r="E17" s="34">
        <f>'[2]Flujo real'!$O$13</f>
        <v>761355.72000000009</v>
      </c>
      <c r="F17" s="34">
        <f t="shared" ref="F17" si="3">SUM(C17:E17)</f>
        <v>761355.72000000009</v>
      </c>
      <c r="G17" s="22"/>
    </row>
    <row r="18" spans="1:7" x14ac:dyDescent="0.2">
      <c r="A18" s="17"/>
      <c r="B18" s="19" t="s">
        <v>68</v>
      </c>
      <c r="C18" s="33">
        <f>SUM(C12+C15)</f>
        <v>0</v>
      </c>
      <c r="D18" s="33">
        <f t="shared" ref="D18:F18" si="4">SUM(D12+D15)</f>
        <v>0</v>
      </c>
      <c r="E18" s="33">
        <f t="shared" si="4"/>
        <v>770355.72000000009</v>
      </c>
      <c r="F18" s="33">
        <f t="shared" si="4"/>
        <v>770355.72000000009</v>
      </c>
      <c r="G18" s="22"/>
    </row>
    <row r="19" spans="1:7" x14ac:dyDescent="0.2">
      <c r="A19" s="17"/>
      <c r="B19" s="20"/>
      <c r="C19" s="34"/>
      <c r="D19" s="34"/>
      <c r="E19" s="34"/>
      <c r="F19" s="34"/>
      <c r="G19" s="22"/>
    </row>
    <row r="20" spans="1:7" x14ac:dyDescent="0.2">
      <c r="A20" s="12"/>
      <c r="B20" s="19" t="s">
        <v>69</v>
      </c>
      <c r="C20" s="33">
        <f>SUM(C12+C15)</f>
        <v>0</v>
      </c>
      <c r="D20" s="33">
        <f t="shared" ref="D20:F20" si="5">SUM(D12+D15)</f>
        <v>0</v>
      </c>
      <c r="E20" s="33">
        <f t="shared" si="5"/>
        <v>770355.72000000009</v>
      </c>
      <c r="F20" s="33">
        <f t="shared" si="5"/>
        <v>770355.72000000009</v>
      </c>
      <c r="G20" s="36"/>
    </row>
    <row r="21" spans="1:7" x14ac:dyDescent="0.2">
      <c r="A21" s="12"/>
      <c r="B21" s="19" t="s">
        <v>70</v>
      </c>
      <c r="C21" s="33">
        <f>SUM(C13+C16)</f>
        <v>0</v>
      </c>
      <c r="D21" s="33">
        <f t="shared" ref="D21:F21" si="6">SUM(D13+D16)</f>
        <v>0</v>
      </c>
      <c r="E21" s="33">
        <f t="shared" si="6"/>
        <v>770355.72000000009</v>
      </c>
      <c r="F21" s="33">
        <f t="shared" si="6"/>
        <v>770355.72000000009</v>
      </c>
      <c r="G21" s="36"/>
    </row>
    <row r="22" spans="1:7" x14ac:dyDescent="0.2">
      <c r="A22" s="12"/>
      <c r="B22" s="19" t="s">
        <v>71</v>
      </c>
      <c r="C22" s="33">
        <f>SUM(C14+C17)</f>
        <v>0</v>
      </c>
      <c r="D22" s="33">
        <f t="shared" ref="D22:F22" si="7">SUM(D14+D17)</f>
        <v>0</v>
      </c>
      <c r="E22" s="33">
        <f t="shared" si="7"/>
        <v>770355.72000000009</v>
      </c>
      <c r="F22" s="33">
        <f t="shared" si="7"/>
        <v>770355.72000000009</v>
      </c>
      <c r="G22" s="112"/>
    </row>
    <row r="23" spans="1:7" x14ac:dyDescent="0.2">
      <c r="A23" s="24"/>
      <c r="G23" s="22"/>
    </row>
    <row r="24" spans="1:7" x14ac:dyDescent="0.2">
      <c r="G24" s="22"/>
    </row>
    <row r="25" spans="1:7" x14ac:dyDescent="0.2">
      <c r="G25" s="22"/>
    </row>
    <row r="26" spans="1:7" x14ac:dyDescent="0.2">
      <c r="G26" s="22"/>
    </row>
    <row r="27" spans="1:7" x14ac:dyDescent="0.2">
      <c r="G27" s="22"/>
    </row>
    <row r="28" spans="1:7" x14ac:dyDescent="0.2">
      <c r="G28" s="22"/>
    </row>
    <row r="29" spans="1:7" x14ac:dyDescent="0.2">
      <c r="G29" s="22"/>
    </row>
    <row r="30" spans="1:7" x14ac:dyDescent="0.2">
      <c r="G30" s="22"/>
    </row>
    <row r="31" spans="1:7" x14ac:dyDescent="0.2">
      <c r="G31" s="22"/>
    </row>
    <row r="32" spans="1:7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  <row r="46" spans="7:7" x14ac:dyDescent="0.2">
      <c r="G46" s="22"/>
    </row>
    <row r="47" spans="7:7" x14ac:dyDescent="0.2">
      <c r="G47" s="22"/>
    </row>
    <row r="48" spans="7:7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64" spans="7:7" ht="15" customHeight="1" x14ac:dyDescent="0.2"/>
    <row r="1071" spans="7:7" x14ac:dyDescent="0.2">
      <c r="G1071" s="25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26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27"/>
    </row>
    <row r="1090" spans="7:7" x14ac:dyDescent="0.2">
      <c r="G1090" s="28"/>
    </row>
    <row r="1091" spans="7:7" x14ac:dyDescent="0.2">
      <c r="G1091" s="27"/>
    </row>
    <row r="1092" spans="7:7" x14ac:dyDescent="0.2">
      <c r="G1092" s="29"/>
    </row>
    <row r="1093" spans="7:7" x14ac:dyDescent="0.2">
      <c r="G1093" s="22"/>
    </row>
    <row r="1094" spans="7:7" x14ac:dyDescent="0.2">
      <c r="G1094" s="21"/>
    </row>
    <row r="1095" spans="7:7" x14ac:dyDescent="0.2">
      <c r="G1095" s="22"/>
    </row>
    <row r="1096" spans="7:7" x14ac:dyDescent="0.2">
      <c r="G1096" s="22"/>
    </row>
    <row r="1097" spans="7:7" x14ac:dyDescent="0.2">
      <c r="G1097" s="22"/>
    </row>
    <row r="1098" spans="7:7" x14ac:dyDescent="0.2">
      <c r="G1098" s="21"/>
    </row>
    <row r="1099" spans="7:7" x14ac:dyDescent="0.2">
      <c r="G1099" s="21"/>
    </row>
    <row r="1100" spans="7:7" x14ac:dyDescent="0.2">
      <c r="G1100" s="21"/>
    </row>
    <row r="1101" spans="7:7" x14ac:dyDescent="0.2">
      <c r="G1101" s="21"/>
    </row>
    <row r="1102" spans="7:7" x14ac:dyDescent="0.2">
      <c r="G1102" s="21"/>
    </row>
    <row r="1103" spans="7:7" x14ac:dyDescent="0.2">
      <c r="G1103" s="21"/>
    </row>
    <row r="2445" spans="8:102" ht="11.1" customHeight="1" x14ac:dyDescent="0.2">
      <c r="H2445" s="25"/>
      <c r="I2445" s="25"/>
      <c r="J2445" s="25"/>
      <c r="K2445" s="25"/>
      <c r="L2445" s="25"/>
      <c r="N2445" s="25"/>
      <c r="O2445" s="25"/>
      <c r="P2445" s="25"/>
      <c r="Q2445" s="25"/>
      <c r="R2445" s="25"/>
      <c r="S2445" s="25"/>
      <c r="T2445" s="25"/>
      <c r="U2445" s="25"/>
      <c r="V2445" s="25"/>
      <c r="W2445" s="25"/>
      <c r="X2445" s="25"/>
      <c r="Y2445" s="25"/>
      <c r="Z2445" s="25"/>
      <c r="AA2445" s="25"/>
      <c r="AB2445" s="25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/>
      <c r="AM2445" s="25"/>
      <c r="AN2445" s="25"/>
      <c r="AO2445" s="25"/>
      <c r="AP2445" s="25"/>
      <c r="AQ2445" s="25"/>
      <c r="AR2445" s="25"/>
      <c r="AS2445" s="25"/>
      <c r="AT2445" s="25"/>
      <c r="AU2445" s="25"/>
      <c r="AV2445" s="25"/>
      <c r="AW2445" s="25"/>
      <c r="AX2445" s="25"/>
      <c r="AZ2445" s="25"/>
      <c r="BA2445" s="25"/>
      <c r="BB2445" s="25"/>
      <c r="BC2445" s="25"/>
      <c r="BD2445" s="25"/>
      <c r="BE2445" s="25"/>
      <c r="BG2445" s="25"/>
      <c r="BH2445" s="25"/>
      <c r="BI2445" s="25"/>
      <c r="BJ2445" s="25"/>
      <c r="BK2445" s="25"/>
      <c r="BL2445" s="25"/>
      <c r="BN2445" s="25"/>
      <c r="BO2445" s="25"/>
      <c r="BP2445" s="25"/>
      <c r="BQ2445" s="25"/>
      <c r="BR2445" s="25"/>
      <c r="BS2445" s="25"/>
      <c r="BU2445" s="25"/>
      <c r="BV2445" s="25"/>
      <c r="BW2445" s="25"/>
      <c r="BX2445" s="25"/>
      <c r="BY2445" s="25"/>
      <c r="BZ2445" s="25"/>
      <c r="CB2445" s="25"/>
      <c r="CC2445" s="25"/>
      <c r="CD2445" s="25"/>
      <c r="CE2445" s="25"/>
      <c r="CF2445" s="25"/>
      <c r="CG2445" s="25"/>
      <c r="CI2445" s="25"/>
      <c r="CJ2445" s="25"/>
      <c r="CK2445" s="25"/>
      <c r="CL2445" s="25"/>
      <c r="CM2445" s="25"/>
      <c r="CN2445" s="25"/>
      <c r="CP2445" s="25"/>
      <c r="CQ2445" s="25"/>
      <c r="CR2445" s="25"/>
      <c r="CS2445" s="25"/>
      <c r="CT2445" s="25"/>
      <c r="CU2445" s="25"/>
      <c r="CW2445" s="25"/>
      <c r="CX2445" s="25"/>
    </row>
    <row r="2446" spans="8:102" ht="11.1" customHeight="1" x14ac:dyDescent="0.2">
      <c r="H2446" s="1"/>
      <c r="I2446" s="1"/>
      <c r="J2446" s="1"/>
      <c r="K2446" s="1"/>
      <c r="L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Z2446" s="1"/>
      <c r="BA2446" s="1"/>
      <c r="BB2446" s="1"/>
      <c r="BC2446" s="1"/>
      <c r="BD2446" s="1"/>
      <c r="BE2446" s="1"/>
      <c r="BG2446" s="1"/>
      <c r="BH2446" s="1"/>
      <c r="BI2446" s="1"/>
      <c r="BJ2446" s="1"/>
      <c r="BK2446" s="1"/>
      <c r="BL2446" s="1"/>
      <c r="BN2446" s="1"/>
      <c r="BO2446" s="1"/>
      <c r="BP2446" s="1"/>
      <c r="BQ2446" s="1"/>
      <c r="BR2446" s="1"/>
      <c r="BS2446" s="1"/>
      <c r="BU2446" s="1"/>
      <c r="BV2446" s="1"/>
      <c r="BW2446" s="1"/>
      <c r="BX2446" s="1"/>
      <c r="BY2446" s="1"/>
      <c r="BZ2446" s="1"/>
      <c r="CB2446" s="1"/>
      <c r="CC2446" s="1"/>
      <c r="CD2446" s="1"/>
      <c r="CE2446" s="1"/>
      <c r="CF2446" s="1"/>
      <c r="CG2446" s="1"/>
      <c r="CI2446" s="1"/>
      <c r="CJ2446" s="1"/>
      <c r="CK2446" s="1"/>
      <c r="CL2446" s="1"/>
      <c r="CM2446" s="1"/>
      <c r="CN2446" s="1"/>
      <c r="CP2446" s="1"/>
      <c r="CQ2446" s="1"/>
      <c r="CR2446" s="1"/>
      <c r="CS2446" s="1"/>
      <c r="CT2446" s="1"/>
      <c r="CU2446" s="1"/>
      <c r="CW2446" s="1"/>
      <c r="CX2446" s="1"/>
    </row>
    <row r="2447" spans="8:102" ht="11.1" customHeight="1" x14ac:dyDescent="0.2">
      <c r="H2447" s="1"/>
      <c r="I2447" s="1"/>
      <c r="J2447" s="1"/>
      <c r="K2447" s="1"/>
      <c r="L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J2447" s="1"/>
      <c r="AK2447" s="1"/>
      <c r="AM2447" s="1"/>
      <c r="AO2447" s="1"/>
      <c r="AP2447" s="1"/>
      <c r="AQ2447" s="1"/>
      <c r="AR2447" s="1"/>
      <c r="AS2447" s="1"/>
      <c r="AT2447" s="1"/>
      <c r="AV2447" s="1"/>
      <c r="AX2447" s="1"/>
      <c r="AZ2447" s="1"/>
      <c r="BA2447" s="1"/>
      <c r="BB2447" s="1"/>
      <c r="BC2447" s="1"/>
      <c r="BD2447" s="1"/>
      <c r="BE2447" s="1"/>
      <c r="BG2447" s="1"/>
      <c r="BH2447" s="1"/>
      <c r="BI2447" s="1"/>
      <c r="BJ2447" s="1"/>
      <c r="BL2447" s="1"/>
      <c r="BN2447" s="1"/>
      <c r="BO2447" s="1"/>
      <c r="BP2447" s="1"/>
      <c r="BQ2447" s="1"/>
      <c r="BR2447" s="1"/>
      <c r="BS2447" s="1"/>
      <c r="BU2447" s="1"/>
      <c r="BV2447" s="1"/>
      <c r="BW2447" s="1"/>
      <c r="BX2447" s="1"/>
      <c r="BY2447" s="1"/>
      <c r="BZ2447" s="1"/>
      <c r="CB2447" s="1"/>
      <c r="CD2447" s="1"/>
      <c r="CE2447" s="1"/>
      <c r="CF2447" s="1"/>
      <c r="CG2447" s="1"/>
      <c r="CI2447" s="1"/>
      <c r="CJ2447" s="1"/>
      <c r="CK2447" s="1"/>
      <c r="CL2447" s="1"/>
      <c r="CM2447" s="1"/>
      <c r="CN2447" s="1"/>
      <c r="CP2447" s="1"/>
      <c r="CQ2447" s="1"/>
      <c r="CR2447" s="1"/>
      <c r="CW2447" s="1"/>
      <c r="CX2447" s="1"/>
    </row>
    <row r="2448" spans="8:102" x14ac:dyDescent="0.2">
      <c r="H2448" s="1"/>
      <c r="I2448" s="1"/>
      <c r="J2448" s="1"/>
      <c r="K2448" s="1"/>
      <c r="L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J2448" s="1"/>
      <c r="AK2448" s="1"/>
      <c r="AM2448" s="1"/>
      <c r="AO2448" s="1"/>
      <c r="AP2448" s="1"/>
      <c r="AQ2448" s="1"/>
      <c r="AR2448" s="1"/>
      <c r="AS2448" s="1"/>
      <c r="AT2448" s="1"/>
      <c r="AV2448" s="1"/>
      <c r="AX2448" s="1"/>
      <c r="AZ2448" s="1"/>
      <c r="BA2448" s="1"/>
      <c r="BB2448" s="1"/>
      <c r="BC2448" s="1"/>
      <c r="BD2448" s="1"/>
      <c r="BE2448" s="1"/>
      <c r="BG2448" s="1"/>
      <c r="BH2448" s="1"/>
      <c r="BI2448" s="1"/>
      <c r="BJ2448" s="1"/>
      <c r="BL2448" s="1"/>
      <c r="BN2448" s="1"/>
      <c r="BO2448" s="1"/>
      <c r="BP2448" s="1"/>
      <c r="BQ2448" s="1"/>
      <c r="BR2448" s="1"/>
      <c r="BS2448" s="1"/>
      <c r="BU2448" s="1"/>
      <c r="BV2448" s="1"/>
      <c r="BW2448" s="1"/>
      <c r="BX2448" s="1"/>
      <c r="BY2448" s="1"/>
      <c r="BZ2448" s="1"/>
      <c r="CB2448" s="1"/>
      <c r="CD2448" s="1"/>
      <c r="CE2448" s="1"/>
      <c r="CF2448" s="1"/>
      <c r="CG2448" s="1"/>
      <c r="CI2448" s="1"/>
      <c r="CJ2448" s="1"/>
      <c r="CK2448" s="1"/>
      <c r="CL2448" s="1"/>
      <c r="CM2448" s="1"/>
      <c r="CN2448" s="1"/>
      <c r="CP2448" s="1"/>
      <c r="CQ2448" s="1"/>
      <c r="CR2448" s="1"/>
      <c r="CW2448" s="1"/>
      <c r="CX2448" s="1"/>
    </row>
    <row r="2449" spans="8:102" ht="12.95" customHeight="1" x14ac:dyDescent="0.2">
      <c r="H2449" s="1"/>
      <c r="I2449" s="1"/>
      <c r="J2449" s="1"/>
      <c r="K2449" s="1"/>
      <c r="L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D2449" s="1"/>
      <c r="AE2449" s="1"/>
      <c r="AF2449" s="1"/>
      <c r="AG2449" s="1"/>
      <c r="AH2449" s="1"/>
      <c r="AJ2449" s="1"/>
      <c r="AK2449" s="1"/>
      <c r="AM2449" s="1"/>
      <c r="AO2449" s="1"/>
      <c r="AP2449" s="1"/>
      <c r="AS2449" s="1"/>
      <c r="AV2449" s="1"/>
      <c r="AX2449" s="1"/>
      <c r="AZ2449" s="1"/>
      <c r="BA2449" s="1"/>
      <c r="BB2449" s="1"/>
      <c r="BC2449" s="1"/>
      <c r="BE2449" s="1"/>
      <c r="BG2449" s="1"/>
      <c r="BH2449" s="1"/>
      <c r="BI2449" s="1"/>
      <c r="BJ2449" s="1"/>
      <c r="BL2449" s="1"/>
      <c r="BN2449" s="1"/>
      <c r="BO2449" s="1"/>
      <c r="BP2449" s="1"/>
      <c r="BQ2449" s="1"/>
      <c r="BR2449" s="1"/>
      <c r="BS2449" s="1"/>
      <c r="BV2449" s="1"/>
      <c r="BW2449" s="1"/>
      <c r="BX2449" s="1"/>
      <c r="BY2449" s="1"/>
      <c r="BZ2449" s="1"/>
      <c r="CD2449" s="1"/>
      <c r="CE2449" s="1"/>
      <c r="CF2449" s="1"/>
      <c r="CG2449" s="1"/>
      <c r="CJ2449" s="1"/>
      <c r="CK2449" s="1"/>
      <c r="CL2449" s="1"/>
      <c r="CM2449" s="1"/>
      <c r="CN2449" s="1"/>
      <c r="CR2449" s="1"/>
      <c r="CW2449" s="1"/>
      <c r="CX2449" s="1"/>
    </row>
    <row r="2450" spans="8:102" ht="12.95" customHeight="1" x14ac:dyDescent="0.2">
      <c r="H2450" s="1"/>
      <c r="I2450" s="1"/>
      <c r="J2450" s="1"/>
      <c r="K2450" s="1"/>
      <c r="L2450" s="1"/>
      <c r="N2450" s="1"/>
      <c r="O2450" s="1"/>
      <c r="P2450" s="1"/>
      <c r="Q2450" s="1"/>
      <c r="R2450" s="1"/>
      <c r="S2450" s="1"/>
      <c r="T2450" s="1"/>
      <c r="V2450" s="1"/>
      <c r="W2450" s="1"/>
      <c r="X2450" s="1"/>
      <c r="Y2450" s="1"/>
      <c r="Z2450" s="1"/>
      <c r="AA2450" s="1"/>
      <c r="AD2450" s="1"/>
      <c r="AE2450" s="1"/>
      <c r="AF2450" s="1"/>
      <c r="AG2450" s="1"/>
      <c r="AH2450" s="1"/>
      <c r="AJ2450" s="1"/>
      <c r="AK2450" s="1"/>
      <c r="AM2450" s="1"/>
      <c r="AO2450" s="1"/>
      <c r="AP2450" s="1"/>
      <c r="AS2450" s="1"/>
      <c r="AV2450" s="1"/>
      <c r="AX2450" s="1"/>
      <c r="AZ2450" s="1"/>
      <c r="BA2450" s="1"/>
      <c r="BB2450" s="1"/>
      <c r="BC2450" s="1"/>
      <c r="BE2450" s="1"/>
      <c r="BG2450" s="1"/>
      <c r="BH2450" s="1"/>
      <c r="BI2450" s="1"/>
      <c r="BJ2450" s="1"/>
      <c r="BL2450" s="1"/>
      <c r="BO2450" s="1"/>
      <c r="BP2450" s="1"/>
      <c r="BQ2450" s="1"/>
      <c r="BR2450" s="1"/>
      <c r="BS2450" s="1"/>
      <c r="BV2450" s="1"/>
      <c r="BW2450" s="1"/>
      <c r="BX2450" s="1"/>
      <c r="BY2450" s="1"/>
      <c r="BZ2450" s="1"/>
      <c r="CD2450" s="1"/>
      <c r="CE2450" s="1"/>
      <c r="CF2450" s="1"/>
      <c r="CG2450" s="1"/>
      <c r="CJ2450" s="1"/>
      <c r="CK2450" s="1"/>
      <c r="CL2450" s="1"/>
      <c r="CM2450" s="1"/>
      <c r="CN2450" s="1"/>
      <c r="CR2450" s="1"/>
      <c r="CW2450" s="1"/>
      <c r="CX2450" s="1"/>
    </row>
    <row r="2451" spans="8:102" ht="12.95" customHeight="1" x14ac:dyDescent="0.2">
      <c r="H2451" s="1"/>
      <c r="I2451" s="1"/>
      <c r="J2451" s="1"/>
      <c r="K2451" s="1"/>
      <c r="L2451" s="1"/>
      <c r="N2451" s="1"/>
      <c r="O2451" s="1"/>
      <c r="P2451" s="1"/>
      <c r="Q2451" s="1"/>
      <c r="R2451" s="1"/>
      <c r="S2451" s="1"/>
      <c r="T2451" s="1"/>
      <c r="V2451" s="1"/>
      <c r="W2451" s="1"/>
      <c r="X2451" s="1"/>
      <c r="Y2451" s="1"/>
      <c r="Z2451" s="1"/>
      <c r="AA2451" s="1"/>
      <c r="AD2451" s="1"/>
      <c r="AE2451" s="1"/>
      <c r="AF2451" s="1"/>
      <c r="AG2451" s="1"/>
      <c r="AH2451" s="1"/>
      <c r="AJ2451" s="1"/>
      <c r="AK2451" s="1"/>
      <c r="AM2451" s="1"/>
      <c r="AO2451" s="1"/>
      <c r="AP2451" s="1"/>
      <c r="AS2451" s="1"/>
      <c r="AV2451" s="1"/>
      <c r="AX2451" s="1"/>
      <c r="AZ2451" s="1"/>
      <c r="BA2451" s="1"/>
      <c r="BB2451" s="1"/>
      <c r="BC2451" s="1"/>
      <c r="BE2451" s="1"/>
      <c r="BG2451" s="1"/>
      <c r="BH2451" s="1"/>
      <c r="BI2451" s="1"/>
      <c r="BJ2451" s="1"/>
      <c r="BL2451" s="1"/>
      <c r="BO2451" s="1"/>
      <c r="BP2451" s="1"/>
      <c r="BQ2451" s="1"/>
      <c r="BR2451" s="1"/>
      <c r="BS2451" s="1"/>
      <c r="BV2451" s="1"/>
      <c r="BW2451" s="1"/>
      <c r="BX2451" s="1"/>
      <c r="BY2451" s="1"/>
      <c r="BZ2451" s="1"/>
      <c r="CD2451" s="1"/>
      <c r="CE2451" s="1"/>
      <c r="CF2451" s="1"/>
      <c r="CG2451" s="1"/>
      <c r="CJ2451" s="1"/>
      <c r="CK2451" s="1"/>
      <c r="CL2451" s="1"/>
      <c r="CM2451" s="1"/>
      <c r="CN2451" s="1"/>
      <c r="CR2451" s="1"/>
      <c r="CW2451" s="1"/>
      <c r="CX2451" s="1"/>
    </row>
    <row r="2452" spans="8:102" x14ac:dyDescent="0.2">
      <c r="H2452" s="1"/>
      <c r="I2452" s="1"/>
      <c r="J2452" s="1"/>
      <c r="K2452" s="1"/>
      <c r="L2452" s="1"/>
      <c r="N2452" s="1"/>
      <c r="O2452" s="1"/>
      <c r="P2452" s="1"/>
      <c r="Q2452" s="1"/>
      <c r="R2452" s="1"/>
      <c r="S2452" s="1"/>
      <c r="T2452" s="1"/>
      <c r="V2452" s="1"/>
      <c r="W2452" s="1"/>
      <c r="X2452" s="1"/>
      <c r="Y2452" s="1"/>
      <c r="Z2452" s="1"/>
      <c r="AA2452" s="1"/>
      <c r="AD2452" s="1"/>
      <c r="AE2452" s="1"/>
      <c r="AG2452" s="1"/>
      <c r="AH2452" s="1"/>
      <c r="AJ2452" s="1"/>
      <c r="AK2452" s="1"/>
      <c r="AM2452" s="1"/>
      <c r="AO2452" s="1"/>
      <c r="AP2452" s="1"/>
      <c r="AS2452" s="1"/>
      <c r="AV2452" s="1"/>
      <c r="AX2452" s="1"/>
      <c r="AZ2452" s="1"/>
      <c r="BA2452" s="1"/>
      <c r="BB2452" s="1"/>
      <c r="BC2452" s="1"/>
      <c r="BE2452" s="1"/>
      <c r="BG2452" s="1"/>
      <c r="BH2452" s="1"/>
      <c r="BI2452" s="1"/>
      <c r="BJ2452" s="1"/>
      <c r="BL2452" s="1"/>
      <c r="BO2452" s="1"/>
      <c r="BP2452" s="1"/>
      <c r="BQ2452" s="1"/>
      <c r="BR2452" s="1"/>
      <c r="BS2452" s="1"/>
      <c r="BV2452" s="1"/>
      <c r="BW2452" s="1"/>
      <c r="BX2452" s="1"/>
      <c r="BY2452" s="1"/>
      <c r="BZ2452" s="1"/>
      <c r="CD2452" s="1"/>
      <c r="CE2452" s="1"/>
      <c r="CF2452" s="1"/>
      <c r="CG2452" s="1"/>
      <c r="CJ2452" s="1"/>
      <c r="CK2452" s="1"/>
      <c r="CL2452" s="1"/>
      <c r="CM2452" s="1"/>
      <c r="CR2452" s="1"/>
      <c r="CW2452" s="1"/>
      <c r="CX2452" s="1"/>
    </row>
    <row r="2453" spans="8:102" x14ac:dyDescent="0.2">
      <c r="H2453" s="1"/>
      <c r="I2453" s="1"/>
      <c r="J2453" s="1"/>
      <c r="K2453" s="1"/>
      <c r="L2453" s="1"/>
      <c r="N2453" s="1"/>
      <c r="O2453" s="1"/>
      <c r="P2453" s="1"/>
      <c r="Q2453" s="1"/>
      <c r="R2453" s="1"/>
      <c r="S2453" s="1"/>
      <c r="T2453" s="1"/>
      <c r="V2453" s="1"/>
      <c r="W2453" s="1"/>
      <c r="X2453" s="1"/>
      <c r="Y2453" s="1"/>
      <c r="Z2453" s="1"/>
      <c r="AA2453" s="1"/>
      <c r="AD2453" s="1"/>
      <c r="AE2453" s="1"/>
      <c r="AG2453" s="1"/>
      <c r="AH2453" s="1"/>
      <c r="AJ2453" s="1"/>
      <c r="AK2453" s="1"/>
      <c r="AM2453" s="1"/>
      <c r="AO2453" s="1"/>
      <c r="AP2453" s="1"/>
      <c r="AS2453" s="1"/>
      <c r="AV2453" s="1"/>
      <c r="AX2453" s="1"/>
      <c r="AZ2453" s="1"/>
      <c r="BA2453" s="1"/>
      <c r="BB2453" s="1"/>
      <c r="BC2453" s="1"/>
      <c r="BE2453" s="1"/>
      <c r="BG2453" s="1"/>
      <c r="BH2453" s="1"/>
      <c r="BI2453" s="1"/>
      <c r="BJ2453" s="1"/>
      <c r="BL2453" s="1"/>
      <c r="BO2453" s="1"/>
      <c r="BP2453" s="1"/>
      <c r="BQ2453" s="1"/>
      <c r="BR2453" s="1"/>
      <c r="BS2453" s="1"/>
      <c r="BV2453" s="1"/>
      <c r="BW2453" s="1"/>
      <c r="BX2453" s="1"/>
      <c r="BY2453" s="1"/>
      <c r="BZ2453" s="1"/>
      <c r="CD2453" s="1"/>
      <c r="CE2453" s="1"/>
      <c r="CF2453" s="1"/>
      <c r="CG2453" s="1"/>
      <c r="CJ2453" s="1"/>
      <c r="CK2453" s="1"/>
      <c r="CL2453" s="1"/>
      <c r="CM2453" s="1"/>
      <c r="CR2453" s="1"/>
      <c r="CW2453" s="1"/>
      <c r="CX2453" s="1"/>
    </row>
    <row r="2454" spans="8:102" x14ac:dyDescent="0.2">
      <c r="H2454" s="1"/>
      <c r="I2454" s="1"/>
      <c r="J2454" s="1"/>
      <c r="K2454" s="1"/>
      <c r="L2454" s="1"/>
      <c r="N2454" s="1"/>
      <c r="O2454" s="1"/>
      <c r="P2454" s="1"/>
      <c r="Q2454" s="1"/>
      <c r="R2454" s="1"/>
      <c r="S2454" s="1"/>
      <c r="T2454" s="1"/>
      <c r="V2454" s="1"/>
      <c r="W2454" s="1"/>
      <c r="X2454" s="1"/>
      <c r="Y2454" s="1"/>
      <c r="Z2454" s="1"/>
      <c r="AA2454" s="1"/>
      <c r="AD2454" s="1"/>
      <c r="AE2454" s="1"/>
      <c r="AG2454" s="1"/>
      <c r="AJ2454" s="1"/>
      <c r="AK2454" s="1"/>
      <c r="AM2454" s="1"/>
      <c r="AO2454" s="1"/>
      <c r="AP2454" s="1"/>
      <c r="AS2454" s="1"/>
      <c r="AV2454" s="1"/>
      <c r="AX2454" s="1"/>
      <c r="AZ2454" s="1"/>
      <c r="BA2454" s="1"/>
      <c r="BB2454" s="1"/>
      <c r="BC2454" s="1"/>
      <c r="BE2454" s="1"/>
      <c r="BG2454" s="1"/>
      <c r="BH2454" s="1"/>
      <c r="BI2454" s="1"/>
      <c r="BJ2454" s="1"/>
      <c r="BL2454" s="1"/>
      <c r="BO2454" s="1"/>
      <c r="BP2454" s="1"/>
      <c r="BQ2454" s="1"/>
      <c r="BR2454" s="1"/>
      <c r="BS2454" s="1"/>
      <c r="BV2454" s="1"/>
      <c r="BW2454" s="1"/>
      <c r="BX2454" s="1"/>
      <c r="BY2454" s="1"/>
      <c r="BZ2454" s="1"/>
      <c r="CD2454" s="1"/>
      <c r="CE2454" s="1"/>
      <c r="CF2454" s="1"/>
      <c r="CG2454" s="1"/>
      <c r="CJ2454" s="1"/>
      <c r="CK2454" s="1"/>
      <c r="CL2454" s="1"/>
      <c r="CM2454" s="1"/>
      <c r="CR2454" s="1"/>
      <c r="CW2454" s="1"/>
      <c r="CX2454" s="1"/>
    </row>
    <row r="2455" spans="8:102" x14ac:dyDescent="0.2">
      <c r="H2455" s="1"/>
      <c r="I2455" s="1"/>
      <c r="J2455" s="1"/>
      <c r="K2455" s="1"/>
      <c r="L2455" s="1"/>
      <c r="N2455" s="1"/>
      <c r="O2455" s="1"/>
      <c r="P2455" s="1"/>
      <c r="Q2455" s="1"/>
      <c r="R2455" s="1"/>
      <c r="S2455" s="1"/>
      <c r="T2455" s="1"/>
      <c r="V2455" s="1"/>
      <c r="W2455" s="1"/>
      <c r="X2455" s="1"/>
      <c r="Y2455" s="1"/>
      <c r="Z2455" s="1"/>
      <c r="AA2455" s="1"/>
      <c r="AD2455" s="1"/>
      <c r="AE2455" s="1"/>
      <c r="AG2455" s="1"/>
      <c r="AJ2455" s="1"/>
      <c r="AK2455" s="1"/>
      <c r="AM2455" s="1"/>
      <c r="AO2455" s="1"/>
      <c r="AP2455" s="1"/>
      <c r="AS2455" s="1"/>
      <c r="AV2455" s="1"/>
      <c r="AX2455" s="1"/>
      <c r="AZ2455" s="1"/>
      <c r="BA2455" s="1"/>
      <c r="BB2455" s="1"/>
      <c r="BC2455" s="1"/>
      <c r="BE2455" s="1"/>
      <c r="BG2455" s="1"/>
      <c r="BH2455" s="1"/>
      <c r="BI2455" s="1"/>
      <c r="BJ2455" s="1"/>
      <c r="BL2455" s="1"/>
      <c r="BO2455" s="1"/>
      <c r="BP2455" s="1"/>
      <c r="BQ2455" s="1"/>
      <c r="BR2455" s="1"/>
      <c r="BS2455" s="1"/>
      <c r="BV2455" s="1"/>
      <c r="BW2455" s="1"/>
      <c r="BX2455" s="1"/>
      <c r="BY2455" s="1"/>
      <c r="BZ2455" s="1"/>
      <c r="CD2455" s="1"/>
      <c r="CE2455" s="1"/>
      <c r="CF2455" s="1"/>
      <c r="CG2455" s="1"/>
      <c r="CJ2455" s="1"/>
      <c r="CK2455" s="1"/>
      <c r="CL2455" s="1"/>
      <c r="CM2455" s="1"/>
      <c r="CR2455" s="1"/>
      <c r="CW2455" s="1"/>
      <c r="CX2455" s="1"/>
    </row>
    <row r="2456" spans="8:102" x14ac:dyDescent="0.2">
      <c r="H2456" s="1"/>
      <c r="I2456" s="1"/>
      <c r="J2456" s="1"/>
      <c r="K2456" s="1"/>
      <c r="L2456" s="1"/>
      <c r="N2456" s="1"/>
      <c r="O2456" s="1"/>
      <c r="P2456" s="1"/>
      <c r="Q2456" s="1"/>
      <c r="R2456" s="1"/>
      <c r="S2456" s="1"/>
      <c r="T2456" s="1"/>
      <c r="V2456" s="1"/>
      <c r="W2456" s="1"/>
      <c r="X2456" s="1"/>
      <c r="Y2456" s="1"/>
      <c r="Z2456" s="1"/>
      <c r="AA2456" s="1"/>
      <c r="AD2456" s="1"/>
      <c r="AE2456" s="1"/>
      <c r="AG2456" s="1"/>
      <c r="AJ2456" s="1"/>
      <c r="AK2456" s="1"/>
      <c r="AM2456" s="1"/>
      <c r="AO2456" s="1"/>
      <c r="AP2456" s="1"/>
      <c r="AS2456" s="1"/>
      <c r="AV2456" s="1"/>
      <c r="AX2456" s="1"/>
      <c r="AZ2456" s="1"/>
      <c r="BA2456" s="1"/>
      <c r="BB2456" s="1"/>
      <c r="BC2456" s="1"/>
      <c r="BE2456" s="1"/>
      <c r="BG2456" s="1"/>
      <c r="BH2456" s="1"/>
      <c r="BI2456" s="1"/>
      <c r="BJ2456" s="1"/>
      <c r="BL2456" s="1"/>
      <c r="BO2456" s="1"/>
      <c r="BP2456" s="1"/>
      <c r="BQ2456" s="1"/>
      <c r="BR2456" s="1"/>
      <c r="BS2456" s="1"/>
      <c r="BV2456" s="1"/>
      <c r="BW2456" s="1"/>
      <c r="BX2456" s="1"/>
      <c r="BY2456" s="1"/>
      <c r="BZ2456" s="1"/>
      <c r="CD2456" s="1"/>
      <c r="CE2456" s="1"/>
      <c r="CF2456" s="1"/>
      <c r="CG2456" s="1"/>
      <c r="CJ2456" s="1"/>
      <c r="CK2456" s="1"/>
      <c r="CL2456" s="1"/>
      <c r="CM2456" s="1"/>
      <c r="CR2456" s="1"/>
      <c r="CW2456" s="1"/>
      <c r="CX2456" s="1"/>
    </row>
    <row r="2457" spans="8:102" x14ac:dyDescent="0.2">
      <c r="H2457" s="1"/>
      <c r="I2457" s="1"/>
      <c r="J2457" s="1"/>
      <c r="K2457" s="1"/>
      <c r="L2457" s="1"/>
      <c r="N2457" s="1"/>
      <c r="O2457" s="1"/>
      <c r="P2457" s="1"/>
      <c r="Q2457" s="1"/>
      <c r="R2457" s="1"/>
      <c r="S2457" s="1"/>
      <c r="T2457" s="1"/>
      <c r="V2457" s="1"/>
      <c r="W2457" s="1"/>
      <c r="X2457" s="1"/>
      <c r="Y2457" s="1"/>
      <c r="Z2457" s="1"/>
      <c r="AA2457" s="1"/>
      <c r="AD2457" s="1"/>
      <c r="AE2457" s="1"/>
      <c r="AG2457" s="1"/>
      <c r="AJ2457" s="1"/>
      <c r="AK2457" s="1"/>
      <c r="AM2457" s="1"/>
      <c r="AO2457" s="1"/>
      <c r="AP2457" s="1"/>
      <c r="AS2457" s="1"/>
      <c r="AV2457" s="1"/>
      <c r="AX2457" s="1"/>
      <c r="AZ2457" s="1"/>
      <c r="BA2457" s="1"/>
      <c r="BB2457" s="1"/>
      <c r="BC2457" s="1"/>
      <c r="BE2457" s="1"/>
      <c r="BG2457" s="1"/>
      <c r="BH2457" s="1"/>
      <c r="BI2457" s="1"/>
      <c r="BJ2457" s="1"/>
      <c r="BL2457" s="1"/>
      <c r="BO2457" s="1"/>
      <c r="BP2457" s="1"/>
      <c r="BQ2457" s="1"/>
      <c r="BR2457" s="1"/>
      <c r="BS2457" s="1"/>
      <c r="BV2457" s="1"/>
      <c r="BW2457" s="1"/>
      <c r="BX2457" s="1"/>
      <c r="BY2457" s="1"/>
      <c r="BZ2457" s="1"/>
      <c r="CD2457" s="1"/>
      <c r="CE2457" s="1"/>
      <c r="CF2457" s="1"/>
      <c r="CG2457" s="1"/>
      <c r="CJ2457" s="1"/>
      <c r="CK2457" s="1"/>
      <c r="CL2457" s="1"/>
      <c r="CM2457" s="1"/>
      <c r="CR2457" s="1"/>
      <c r="CW2457" s="1"/>
      <c r="CX2457" s="1"/>
    </row>
    <row r="2458" spans="8:102" x14ac:dyDescent="0.2">
      <c r="H2458" s="1"/>
      <c r="I2458" s="1"/>
      <c r="J2458" s="1"/>
      <c r="K2458" s="1"/>
      <c r="L2458" s="1"/>
      <c r="N2458" s="1"/>
      <c r="O2458" s="1"/>
      <c r="P2458" s="1"/>
      <c r="Q2458" s="1"/>
      <c r="R2458" s="1"/>
      <c r="S2458" s="1"/>
      <c r="T2458" s="1"/>
      <c r="V2458" s="1"/>
      <c r="W2458" s="1"/>
      <c r="Y2458" s="1"/>
      <c r="AA2458" s="1"/>
      <c r="AD2458" s="1"/>
      <c r="AE2458" s="1"/>
      <c r="AG2458" s="1"/>
      <c r="AJ2458" s="1"/>
      <c r="AK2458" s="1"/>
      <c r="AM2458" s="1"/>
      <c r="AO2458" s="1"/>
      <c r="AP2458" s="1"/>
      <c r="AS2458" s="1"/>
      <c r="AV2458" s="1"/>
      <c r="AX2458" s="1"/>
      <c r="AZ2458" s="1"/>
      <c r="BA2458" s="1"/>
      <c r="BB2458" s="1"/>
      <c r="BC2458" s="1"/>
      <c r="BE2458" s="1"/>
      <c r="BG2458" s="1"/>
      <c r="BH2458" s="1"/>
      <c r="BI2458" s="1"/>
      <c r="BJ2458" s="1"/>
      <c r="BL2458" s="1"/>
      <c r="BO2458" s="1"/>
      <c r="BP2458" s="1"/>
      <c r="BQ2458" s="1"/>
      <c r="BR2458" s="1"/>
      <c r="BS2458" s="1"/>
      <c r="BV2458" s="1"/>
      <c r="BW2458" s="1"/>
      <c r="BX2458" s="1"/>
      <c r="BY2458" s="1"/>
      <c r="BZ2458" s="1"/>
      <c r="CD2458" s="1"/>
      <c r="CE2458" s="1"/>
      <c r="CF2458" s="1"/>
      <c r="CG2458" s="1"/>
      <c r="CJ2458" s="1"/>
      <c r="CK2458" s="1"/>
      <c r="CL2458" s="1"/>
      <c r="CM2458" s="1"/>
      <c r="CR2458" s="1"/>
      <c r="CW2458" s="1"/>
      <c r="CX2458" s="1"/>
    </row>
    <row r="2459" spans="8:102" x14ac:dyDescent="0.2">
      <c r="H2459" s="1"/>
      <c r="I2459" s="1"/>
      <c r="J2459" s="1"/>
      <c r="K2459" s="1"/>
      <c r="N2459" s="1"/>
      <c r="O2459" s="1"/>
      <c r="P2459" s="1"/>
      <c r="Q2459" s="1"/>
      <c r="R2459" s="1"/>
      <c r="S2459" s="1"/>
      <c r="T2459" s="1"/>
      <c r="V2459" s="1"/>
      <c r="W2459" s="1"/>
      <c r="Y2459" s="1"/>
      <c r="AG2459" s="1"/>
      <c r="AJ2459" s="1"/>
      <c r="AK2459" s="1"/>
      <c r="AM2459" s="1"/>
      <c r="AO2459" s="1"/>
      <c r="AP2459" s="1"/>
      <c r="AS2459" s="1"/>
      <c r="AV2459" s="1"/>
      <c r="AX2459" s="1"/>
      <c r="AZ2459" s="1"/>
      <c r="BA2459" s="1"/>
      <c r="BB2459" s="1"/>
      <c r="BC2459" s="1"/>
      <c r="BE2459" s="1"/>
      <c r="BG2459" s="1"/>
      <c r="BH2459" s="1"/>
      <c r="BI2459" s="1"/>
      <c r="BJ2459" s="1"/>
      <c r="BL2459" s="1"/>
      <c r="BO2459" s="1"/>
      <c r="BP2459" s="1"/>
      <c r="BQ2459" s="1"/>
      <c r="BR2459" s="1"/>
      <c r="BS2459" s="1"/>
      <c r="BV2459" s="1"/>
      <c r="BW2459" s="1"/>
      <c r="BX2459" s="1"/>
      <c r="BY2459" s="1"/>
      <c r="BZ2459" s="1"/>
      <c r="CD2459" s="1"/>
      <c r="CE2459" s="1"/>
      <c r="CF2459" s="1"/>
      <c r="CG2459" s="1"/>
      <c r="CJ2459" s="1"/>
      <c r="CK2459" s="1"/>
      <c r="CL2459" s="1"/>
      <c r="CM2459" s="1"/>
      <c r="CR2459" s="1"/>
      <c r="CW2459" s="1"/>
      <c r="CX2459" s="1"/>
    </row>
    <row r="2460" spans="8:102" x14ac:dyDescent="0.2">
      <c r="H2460" s="1"/>
      <c r="I2460" s="1"/>
      <c r="J2460" s="1"/>
      <c r="K2460" s="1"/>
      <c r="N2460" s="1"/>
      <c r="O2460" s="1"/>
      <c r="P2460" s="1"/>
      <c r="Q2460" s="1"/>
      <c r="R2460" s="1"/>
      <c r="S2460" s="1"/>
      <c r="T2460" s="1"/>
      <c r="V2460" s="1"/>
      <c r="W2460" s="1"/>
      <c r="Y2460" s="1"/>
      <c r="AG2460" s="1"/>
      <c r="AJ2460" s="1"/>
      <c r="AK2460" s="1"/>
      <c r="AM2460" s="1"/>
      <c r="AO2460" s="1"/>
      <c r="AP2460" s="1"/>
      <c r="AS2460" s="1"/>
      <c r="AV2460" s="1"/>
      <c r="AX2460" s="1"/>
      <c r="AZ2460" s="1"/>
      <c r="BA2460" s="1"/>
      <c r="BB2460" s="1"/>
      <c r="BC2460" s="1"/>
      <c r="BE2460" s="1"/>
      <c r="BG2460" s="1"/>
      <c r="BH2460" s="1"/>
      <c r="BI2460" s="1"/>
      <c r="BJ2460" s="1"/>
      <c r="BL2460" s="1"/>
      <c r="BO2460" s="1"/>
      <c r="BP2460" s="1"/>
      <c r="BQ2460" s="1"/>
      <c r="BR2460" s="1"/>
      <c r="BS2460" s="1"/>
      <c r="BV2460" s="1"/>
      <c r="BW2460" s="1"/>
      <c r="BX2460" s="1"/>
      <c r="BY2460" s="1"/>
      <c r="BZ2460" s="1"/>
      <c r="CD2460" s="1"/>
      <c r="CE2460" s="1"/>
      <c r="CF2460" s="1"/>
      <c r="CG2460" s="1"/>
      <c r="CJ2460" s="1"/>
      <c r="CK2460" s="1"/>
      <c r="CL2460" s="1"/>
      <c r="CM2460" s="1"/>
      <c r="CR2460" s="1"/>
      <c r="CW2460" s="1"/>
      <c r="CX2460" s="1"/>
    </row>
    <row r="2461" spans="8:102" x14ac:dyDescent="0.2">
      <c r="H2461" s="1"/>
      <c r="O2461" s="1"/>
      <c r="S2461" s="1"/>
      <c r="T2461" s="1"/>
      <c r="V2461" s="1"/>
      <c r="Y2461" s="1"/>
      <c r="AG2461" s="1"/>
      <c r="AJ2461" s="1"/>
      <c r="AK2461" s="1"/>
      <c r="AM2461" s="1"/>
      <c r="AO2461" s="1"/>
      <c r="AP2461" s="1"/>
      <c r="AS2461" s="1"/>
      <c r="AV2461" s="1"/>
      <c r="AX2461" s="1"/>
      <c r="AZ2461" s="1"/>
      <c r="BA2461" s="1"/>
      <c r="BB2461" s="1"/>
      <c r="BC2461" s="1"/>
      <c r="BE2461" s="1"/>
      <c r="BG2461" s="1"/>
      <c r="BH2461" s="1"/>
      <c r="BI2461" s="1"/>
      <c r="BJ2461" s="1"/>
      <c r="BL2461" s="1"/>
      <c r="BO2461" s="1"/>
      <c r="BP2461" s="1"/>
      <c r="BQ2461" s="1"/>
      <c r="BR2461" s="1"/>
      <c r="BS2461" s="1"/>
      <c r="BV2461" s="1"/>
      <c r="BW2461" s="1"/>
      <c r="BX2461" s="1"/>
      <c r="BY2461" s="1"/>
      <c r="BZ2461" s="1"/>
      <c r="CD2461" s="1"/>
      <c r="CE2461" s="1"/>
      <c r="CF2461" s="1"/>
      <c r="CG2461" s="1"/>
      <c r="CJ2461" s="1"/>
      <c r="CK2461" s="1"/>
      <c r="CL2461" s="1"/>
      <c r="CM2461" s="1"/>
      <c r="CR2461" s="1"/>
      <c r="CW2461" s="1"/>
      <c r="CX2461" s="1"/>
    </row>
    <row r="2462" spans="8:102" x14ac:dyDescent="0.2">
      <c r="H2462" s="1"/>
      <c r="S2462" s="1"/>
      <c r="T2462" s="1"/>
      <c r="V2462" s="1"/>
      <c r="Y2462" s="1"/>
      <c r="AG2462" s="1"/>
      <c r="AJ2462" s="1"/>
      <c r="AK2462" s="1"/>
      <c r="AM2462" s="1"/>
      <c r="AO2462" s="1"/>
      <c r="AP2462" s="1"/>
      <c r="AS2462" s="1"/>
      <c r="AV2462" s="1"/>
      <c r="AX2462" s="1"/>
      <c r="AZ2462" s="1"/>
      <c r="BA2462" s="1"/>
      <c r="BB2462" s="1"/>
      <c r="BC2462" s="1"/>
      <c r="BE2462" s="1"/>
      <c r="BG2462" s="1"/>
      <c r="BH2462" s="1"/>
      <c r="BI2462" s="1"/>
      <c r="BJ2462" s="1"/>
      <c r="BL2462" s="1"/>
      <c r="BO2462" s="1"/>
      <c r="BP2462" s="1"/>
      <c r="BQ2462" s="1"/>
      <c r="BR2462" s="1"/>
      <c r="BS2462" s="1"/>
      <c r="BV2462" s="1"/>
      <c r="BW2462" s="1"/>
      <c r="BX2462" s="1"/>
      <c r="BY2462" s="1"/>
      <c r="BZ2462" s="1"/>
      <c r="CD2462" s="1"/>
      <c r="CE2462" s="1"/>
      <c r="CF2462" s="1"/>
      <c r="CG2462" s="1"/>
      <c r="CJ2462" s="1"/>
      <c r="CK2462" s="1"/>
      <c r="CL2462" s="1"/>
      <c r="CM2462" s="1"/>
      <c r="CR2462" s="1"/>
      <c r="CW2462" s="1"/>
      <c r="CX2462" s="1"/>
    </row>
    <row r="2463" spans="8:102" x14ac:dyDescent="0.2">
      <c r="S2463" s="1"/>
      <c r="T2463" s="1"/>
      <c r="V2463" s="1"/>
      <c r="Y2463" s="1"/>
      <c r="AG2463" s="1"/>
      <c r="AJ2463" s="1"/>
      <c r="AK2463" s="1"/>
      <c r="AM2463" s="1"/>
      <c r="AO2463" s="1"/>
      <c r="AP2463" s="1"/>
      <c r="AS2463" s="1"/>
      <c r="AV2463" s="1"/>
      <c r="AX2463" s="1"/>
      <c r="AZ2463" s="1"/>
      <c r="BA2463" s="1"/>
      <c r="BB2463" s="1"/>
      <c r="BC2463" s="1"/>
      <c r="BE2463" s="1"/>
      <c r="BG2463" s="1"/>
      <c r="BH2463" s="1"/>
      <c r="BJ2463" s="1"/>
      <c r="BL2463" s="1"/>
      <c r="BO2463" s="1"/>
      <c r="BP2463" s="1"/>
      <c r="BQ2463" s="1"/>
      <c r="BS2463" s="1"/>
      <c r="BV2463" s="1"/>
      <c r="BW2463" s="1"/>
      <c r="BX2463" s="1"/>
      <c r="BY2463" s="1"/>
      <c r="BZ2463" s="1"/>
      <c r="CD2463" s="1"/>
      <c r="CE2463" s="1"/>
      <c r="CF2463" s="1"/>
      <c r="CG2463" s="1"/>
      <c r="CJ2463" s="1"/>
      <c r="CK2463" s="1"/>
      <c r="CL2463" s="1"/>
      <c r="CM2463" s="1"/>
      <c r="CR2463" s="1"/>
      <c r="CW2463" s="1"/>
      <c r="CX2463" s="1"/>
    </row>
    <row r="2464" spans="8:102" x14ac:dyDescent="0.2">
      <c r="S2464" s="1"/>
      <c r="T2464" s="1"/>
      <c r="V2464" s="1"/>
      <c r="Y2464" s="1"/>
      <c r="AG2464" s="1"/>
      <c r="AJ2464" s="1"/>
      <c r="AK2464" s="1"/>
      <c r="AM2464" s="1"/>
      <c r="AO2464" s="1"/>
      <c r="AP2464" s="1"/>
      <c r="AZ2464" s="1"/>
      <c r="BA2464" s="1"/>
      <c r="BH2464" s="1"/>
      <c r="BO2464" s="1"/>
      <c r="BP2464" s="1"/>
      <c r="CD2464" s="1"/>
      <c r="CE2464" s="1"/>
      <c r="CF2464" s="1"/>
      <c r="CW2464" s="1"/>
      <c r="CX2464" s="1"/>
    </row>
    <row r="2465" spans="8:128" x14ac:dyDescent="0.2">
      <c r="AG2465" s="1"/>
      <c r="AK2465" s="1"/>
      <c r="AM2465" s="1"/>
      <c r="AP2465" s="1"/>
      <c r="AZ2465" s="1"/>
      <c r="BA2465" s="1"/>
      <c r="BO2465" s="1"/>
      <c r="BP2465" s="1"/>
      <c r="CD2465" s="1"/>
      <c r="CE2465" s="1"/>
      <c r="CF2465" s="1"/>
      <c r="CW2465" s="1"/>
    </row>
    <row r="2466" spans="8:128" x14ac:dyDescent="0.2"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  <c r="W2466" s="29"/>
      <c r="X2466" s="29"/>
      <c r="Y2466" s="29"/>
      <c r="Z2466" s="29"/>
      <c r="AA2466" s="29"/>
      <c r="AB2466" s="29"/>
      <c r="AC2466" s="29"/>
      <c r="AD2466" s="29"/>
      <c r="AE2466" s="29"/>
      <c r="AF2466" s="29"/>
      <c r="AG2466" s="29"/>
      <c r="AH2466" s="29"/>
      <c r="AI2466" s="29"/>
      <c r="AJ2466" s="29"/>
      <c r="AK2466" s="29"/>
      <c r="AL2466" s="29"/>
      <c r="AM2466" s="29"/>
      <c r="AN2466" s="29"/>
      <c r="AO2466" s="29"/>
      <c r="AP2466" s="29"/>
      <c r="AQ2466" s="29"/>
      <c r="AR2466" s="29"/>
      <c r="AS2466" s="29"/>
      <c r="AT2466" s="29"/>
      <c r="AU2466" s="29"/>
      <c r="AV2466" s="29"/>
      <c r="AW2466" s="29"/>
      <c r="AX2466" s="29"/>
      <c r="AY2466" s="29"/>
      <c r="AZ2466" s="29"/>
      <c r="BA2466" s="29"/>
      <c r="BB2466" s="29"/>
      <c r="BC2466" s="29"/>
      <c r="BD2466" s="29"/>
      <c r="BE2466" s="29"/>
      <c r="BF2466" s="29"/>
      <c r="BG2466" s="29"/>
      <c r="BH2466" s="29"/>
      <c r="BI2466" s="29"/>
      <c r="BJ2466" s="29"/>
      <c r="BK2466" s="29"/>
      <c r="BL2466" s="29"/>
      <c r="BM2466" s="29"/>
      <c r="BN2466" s="29"/>
      <c r="BO2466" s="29"/>
      <c r="BP2466" s="29"/>
      <c r="BQ2466" s="29"/>
      <c r="BR2466" s="29"/>
      <c r="BS2466" s="29"/>
      <c r="BT2466" s="29"/>
      <c r="BU2466" s="29"/>
      <c r="BV2466" s="29"/>
      <c r="BW2466" s="29"/>
      <c r="BX2466" s="29"/>
      <c r="BY2466" s="29"/>
      <c r="BZ2466" s="29"/>
      <c r="CA2466" s="29"/>
      <c r="CB2466" s="29"/>
      <c r="CC2466" s="29"/>
      <c r="CD2466" s="29"/>
      <c r="CE2466" s="29"/>
      <c r="CF2466" s="29"/>
      <c r="CG2466" s="29"/>
      <c r="CH2466" s="29"/>
      <c r="CI2466" s="29"/>
      <c r="CJ2466" s="29"/>
      <c r="CK2466" s="29"/>
      <c r="CL2466" s="29"/>
      <c r="CM2466" s="29"/>
      <c r="CN2466" s="29"/>
      <c r="CO2466" s="29"/>
      <c r="CP2466" s="29"/>
      <c r="CQ2466" s="29"/>
      <c r="CR2466" s="29"/>
      <c r="CS2466" s="29"/>
      <c r="CT2466" s="29"/>
      <c r="CU2466" s="29"/>
      <c r="CV2466" s="29"/>
      <c r="CW2466" s="29"/>
      <c r="CX2466" s="29"/>
      <c r="CY2466" s="29">
        <f t="shared" ref="CY2466:DG2466" si="8">SUM(CY2446:CY2465)</f>
        <v>0</v>
      </c>
      <c r="CZ2466" s="29">
        <f t="shared" si="8"/>
        <v>0</v>
      </c>
      <c r="DA2466" s="29">
        <f t="shared" si="8"/>
        <v>0</v>
      </c>
      <c r="DB2466" s="29">
        <f t="shared" si="8"/>
        <v>0</v>
      </c>
      <c r="DC2466" s="29">
        <f t="shared" si="8"/>
        <v>0</v>
      </c>
      <c r="DD2466" s="29">
        <f t="shared" si="8"/>
        <v>0</v>
      </c>
      <c r="DE2466" s="29">
        <f t="shared" si="8"/>
        <v>0</v>
      </c>
      <c r="DF2466" s="29">
        <f t="shared" si="8"/>
        <v>0</v>
      </c>
      <c r="DG2466" s="29">
        <f t="shared" si="8"/>
        <v>0</v>
      </c>
      <c r="DH2466" s="29"/>
      <c r="DI2466" s="29"/>
      <c r="DJ2466" s="29"/>
      <c r="DK2466" s="29"/>
      <c r="DL2466" s="29"/>
      <c r="DM2466" s="29"/>
      <c r="DN2466" s="29"/>
      <c r="DO2466" s="29"/>
      <c r="DP2466" s="29"/>
      <c r="DQ2466" s="29"/>
      <c r="DR2466" s="29"/>
      <c r="DS2466" s="29"/>
      <c r="DT2466" s="29"/>
      <c r="DU2466" s="29"/>
      <c r="DV2466" s="29"/>
      <c r="DW2466" s="29"/>
      <c r="DX2466" s="29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1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88"/>
  <sheetViews>
    <sheetView showGridLines="0" zoomScale="130" zoomScaleNormal="130" workbookViewId="0">
      <selection activeCell="C47" sqref="C4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78</v>
      </c>
      <c r="B5" s="190"/>
      <c r="C5" s="190"/>
      <c r="D5" s="190"/>
      <c r="E5" s="190"/>
      <c r="F5" s="190"/>
    </row>
    <row r="6" spans="1:7" x14ac:dyDescent="0.2">
      <c r="A6" s="190" t="s">
        <v>72</v>
      </c>
      <c r="B6" s="190"/>
      <c r="C6" s="190"/>
      <c r="D6" s="190"/>
      <c r="E6" s="190"/>
      <c r="F6" s="190"/>
    </row>
    <row r="7" spans="1:7" x14ac:dyDescent="0.2">
      <c r="A7" s="124" t="s">
        <v>104</v>
      </c>
      <c r="B7" s="124"/>
      <c r="C7" s="124"/>
      <c r="D7" s="124"/>
      <c r="E7" s="124"/>
      <c r="F7" s="124"/>
    </row>
    <row r="8" spans="1:7" ht="13.5" thickBot="1" x14ac:dyDescent="0.25">
      <c r="A8" s="3"/>
      <c r="B8" s="3"/>
      <c r="C8" s="3"/>
      <c r="D8" s="96" t="s">
        <v>179</v>
      </c>
      <c r="E8" s="3"/>
      <c r="F8" s="3"/>
    </row>
    <row r="9" spans="1:7" x14ac:dyDescent="0.2">
      <c r="A9" s="183" t="s">
        <v>8</v>
      </c>
      <c r="B9" s="187" t="s">
        <v>9</v>
      </c>
      <c r="C9" s="4" t="s">
        <v>10</v>
      </c>
      <c r="D9" s="52" t="s">
        <v>11</v>
      </c>
      <c r="E9" s="6" t="s">
        <v>12</v>
      </c>
      <c r="F9" s="187" t="s">
        <v>0</v>
      </c>
    </row>
    <row r="10" spans="1:7" ht="13.5" thickBot="1" x14ac:dyDescent="0.25">
      <c r="A10" s="184"/>
      <c r="B10" s="188"/>
      <c r="C10" s="7" t="s">
        <v>13</v>
      </c>
      <c r="D10" s="53" t="s">
        <v>14</v>
      </c>
      <c r="E10" s="9" t="s">
        <v>15</v>
      </c>
      <c r="F10" s="188"/>
      <c r="G10" s="106"/>
    </row>
    <row r="11" spans="1:7" x14ac:dyDescent="0.2">
      <c r="A11" s="10">
        <v>51</v>
      </c>
      <c r="B11" s="11" t="s">
        <v>16</v>
      </c>
      <c r="C11" s="99">
        <f>SUM(C12+C15+C17)</f>
        <v>11974.83</v>
      </c>
      <c r="D11" s="99">
        <f>SUM(D12+D15+D17)</f>
        <v>10464.15</v>
      </c>
      <c r="E11" s="99">
        <f>SUM(E12+E15+E17)</f>
        <v>0</v>
      </c>
      <c r="F11" s="99">
        <f>SUM(F12+F15+F17)</f>
        <v>22438.973999999998</v>
      </c>
    </row>
    <row r="12" spans="1:7" x14ac:dyDescent="0.2">
      <c r="A12" s="12">
        <v>511</v>
      </c>
      <c r="B12" s="13" t="s">
        <v>106</v>
      </c>
      <c r="C12" s="89">
        <f>SUM(C13:C14)</f>
        <v>10490.1</v>
      </c>
      <c r="D12" s="89">
        <f>SUM(D13:D14)</f>
        <v>9405</v>
      </c>
      <c r="E12" s="89">
        <f>SUM(E13:E14)</f>
        <v>0</v>
      </c>
      <c r="F12" s="89">
        <f>SUM(F13:F14)</f>
        <v>19895.099999999999</v>
      </c>
    </row>
    <row r="13" spans="1:7" x14ac:dyDescent="0.2">
      <c r="A13" s="14">
        <v>51101</v>
      </c>
      <c r="B13" s="15" t="s">
        <v>17</v>
      </c>
      <c r="C13" s="90">
        <v>9405</v>
      </c>
      <c r="D13" s="90">
        <v>9405</v>
      </c>
      <c r="E13" s="90"/>
      <c r="F13" s="90">
        <f>[1]secretaria!$G$16</f>
        <v>18810</v>
      </c>
    </row>
    <row r="14" spans="1:7" x14ac:dyDescent="0.2">
      <c r="A14" s="14">
        <v>51103</v>
      </c>
      <c r="B14" s="20" t="s">
        <v>18</v>
      </c>
      <c r="C14" s="90">
        <v>1085.0999999999999</v>
      </c>
      <c r="D14" s="90"/>
      <c r="E14" s="90"/>
      <c r="F14" s="90">
        <f t="shared" ref="F14" si="0">SUM(C14:E14)</f>
        <v>1085.0999999999999</v>
      </c>
    </row>
    <row r="15" spans="1:7" x14ac:dyDescent="0.2">
      <c r="A15" s="12">
        <v>514</v>
      </c>
      <c r="B15" s="11" t="s">
        <v>21</v>
      </c>
      <c r="C15" s="89">
        <f>SUM(C16:C16)</f>
        <v>744.05</v>
      </c>
      <c r="D15" s="89">
        <f>SUM(D16:D16)</f>
        <v>530.09</v>
      </c>
      <c r="E15" s="89">
        <f>SUM(E16:E16)</f>
        <v>0</v>
      </c>
      <c r="F15" s="89">
        <f>SUM(F16:F16)</f>
        <v>1274.1390000000001</v>
      </c>
    </row>
    <row r="16" spans="1:7" x14ac:dyDescent="0.2">
      <c r="A16" s="17">
        <v>51401</v>
      </c>
      <c r="B16" s="20" t="s">
        <v>22</v>
      </c>
      <c r="C16" s="90">
        <v>744.05</v>
      </c>
      <c r="D16" s="90">
        <v>530.09</v>
      </c>
      <c r="E16" s="90"/>
      <c r="F16" s="90">
        <f>[1]secretaria!$J$16</f>
        <v>1274.1390000000001</v>
      </c>
    </row>
    <row r="17" spans="1:8" x14ac:dyDescent="0.2">
      <c r="A17" s="12">
        <v>515</v>
      </c>
      <c r="B17" s="19" t="s">
        <v>23</v>
      </c>
      <c r="C17" s="89">
        <f>SUM(C18:C18)</f>
        <v>740.68</v>
      </c>
      <c r="D17" s="89">
        <f>SUM(D18:D18)</f>
        <v>529.05999999999995</v>
      </c>
      <c r="E17" s="89">
        <f>SUM(E18:E18)</f>
        <v>0</v>
      </c>
      <c r="F17" s="89">
        <f>SUM(F18:F18)</f>
        <v>1269.7350000000001</v>
      </c>
    </row>
    <row r="18" spans="1:8" x14ac:dyDescent="0.2">
      <c r="A18" s="17">
        <v>51501</v>
      </c>
      <c r="B18" s="20" t="s">
        <v>22</v>
      </c>
      <c r="C18" s="90">
        <v>740.68</v>
      </c>
      <c r="D18" s="90">
        <v>529.05999999999995</v>
      </c>
      <c r="E18" s="90"/>
      <c r="F18" s="90">
        <f>[1]secretaria!$L$16</f>
        <v>1269.7350000000001</v>
      </c>
    </row>
    <row r="19" spans="1:8" x14ac:dyDescent="0.2">
      <c r="A19" s="12">
        <v>54</v>
      </c>
      <c r="B19" s="19" t="s">
        <v>26</v>
      </c>
      <c r="C19" s="33">
        <f>SUM(C20+C26+C28+C31)</f>
        <v>1789.1</v>
      </c>
      <c r="D19" s="33">
        <f>SUM(D20+D26+D28+D31)</f>
        <v>1200</v>
      </c>
      <c r="E19" s="33">
        <f>SUM(E20+E26+E28+E31)</f>
        <v>0</v>
      </c>
      <c r="F19" s="33">
        <f>SUM(F20+F26+F28+F31)</f>
        <v>2989.1</v>
      </c>
    </row>
    <row r="20" spans="1:8" x14ac:dyDescent="0.2">
      <c r="A20" s="12">
        <v>541</v>
      </c>
      <c r="B20" s="19" t="s">
        <v>107</v>
      </c>
      <c r="C20" s="33">
        <f>SUM(C21:C25)</f>
        <v>1664.1</v>
      </c>
      <c r="D20" s="33">
        <f t="shared" ref="D20:F20" si="1">SUM(D21:D25)</f>
        <v>0</v>
      </c>
      <c r="E20" s="33">
        <f t="shared" si="1"/>
        <v>0</v>
      </c>
      <c r="F20" s="33">
        <f t="shared" si="1"/>
        <v>1664.1</v>
      </c>
      <c r="G20" s="21"/>
    </row>
    <row r="21" spans="1:8" x14ac:dyDescent="0.2">
      <c r="A21" s="17">
        <v>54101</v>
      </c>
      <c r="B21" s="20" t="s">
        <v>27</v>
      </c>
      <c r="C21" s="34">
        <v>400</v>
      </c>
      <c r="D21" s="33"/>
      <c r="E21" s="33"/>
      <c r="F21" s="34">
        <f>SUM(C21:E21)</f>
        <v>400</v>
      </c>
      <c r="G21" s="21"/>
    </row>
    <row r="22" spans="1:8" x14ac:dyDescent="0.2">
      <c r="A22" s="17">
        <v>54105</v>
      </c>
      <c r="B22" s="20" t="s">
        <v>30</v>
      </c>
      <c r="C22" s="34">
        <v>947.1</v>
      </c>
      <c r="D22" s="34">
        <v>0</v>
      </c>
      <c r="E22" s="34"/>
      <c r="F22" s="34">
        <f>SUM(C22:E22)</f>
        <v>947.1</v>
      </c>
      <c r="G22" s="150"/>
      <c r="H22" s="22"/>
    </row>
    <row r="23" spans="1:8" x14ac:dyDescent="0.2">
      <c r="A23" s="17">
        <v>54114</v>
      </c>
      <c r="B23" s="20" t="s">
        <v>34</v>
      </c>
      <c r="C23" s="34">
        <v>207</v>
      </c>
      <c r="D23" s="34">
        <v>0</v>
      </c>
      <c r="E23" s="34"/>
      <c r="F23" s="34">
        <f t="shared" ref="F23:F39" si="2">SUM(C23:E23)</f>
        <v>207</v>
      </c>
      <c r="G23" s="107"/>
    </row>
    <row r="24" spans="1:8" x14ac:dyDescent="0.2">
      <c r="A24" s="17">
        <v>54115</v>
      </c>
      <c r="B24" s="20" t="s">
        <v>35</v>
      </c>
      <c r="C24" s="34">
        <v>50</v>
      </c>
      <c r="D24" s="34"/>
      <c r="E24" s="34"/>
      <c r="F24" s="34">
        <f t="shared" si="2"/>
        <v>50</v>
      </c>
      <c r="G24" s="22"/>
    </row>
    <row r="25" spans="1:8" x14ac:dyDescent="0.2">
      <c r="A25" s="17">
        <v>54116</v>
      </c>
      <c r="B25" s="20" t="s">
        <v>164</v>
      </c>
      <c r="C25" s="34">
        <v>60</v>
      </c>
      <c r="D25" s="34">
        <v>0</v>
      </c>
      <c r="E25" s="34"/>
      <c r="F25" s="34">
        <f t="shared" si="2"/>
        <v>60</v>
      </c>
      <c r="G25" s="22"/>
    </row>
    <row r="26" spans="1:8" x14ac:dyDescent="0.2">
      <c r="A26" s="12">
        <v>543</v>
      </c>
      <c r="B26" s="35" t="s">
        <v>108</v>
      </c>
      <c r="C26" s="33">
        <f>SUM(C27:C27)</f>
        <v>0</v>
      </c>
      <c r="D26" s="33">
        <f>SUM(D27:D27)</f>
        <v>500</v>
      </c>
      <c r="E26" s="33">
        <f>SUM(E27:E27)</f>
        <v>0</v>
      </c>
      <c r="F26" s="33">
        <f>SUM(F27:F27)</f>
        <v>500</v>
      </c>
      <c r="G26" s="21"/>
    </row>
    <row r="27" spans="1:8" x14ac:dyDescent="0.2">
      <c r="A27" s="17">
        <v>54305</v>
      </c>
      <c r="B27" s="20" t="s">
        <v>43</v>
      </c>
      <c r="C27" s="34"/>
      <c r="D27" s="90">
        <v>500</v>
      </c>
      <c r="E27" s="34"/>
      <c r="F27" s="34">
        <f t="shared" si="2"/>
        <v>500</v>
      </c>
      <c r="G27" s="112"/>
      <c r="H27" s="22"/>
    </row>
    <row r="28" spans="1:8" x14ac:dyDescent="0.2">
      <c r="A28" s="10">
        <v>544</v>
      </c>
      <c r="B28" s="11" t="s">
        <v>109</v>
      </c>
      <c r="C28" s="32">
        <f>SUM(C29:C30)</f>
        <v>0</v>
      </c>
      <c r="D28" s="32">
        <f t="shared" ref="D28:F28" si="3">SUM(D29:D30)</f>
        <v>700</v>
      </c>
      <c r="E28" s="32">
        <f t="shared" si="3"/>
        <v>0</v>
      </c>
      <c r="F28" s="32">
        <f t="shared" si="3"/>
        <v>700</v>
      </c>
      <c r="G28" s="149"/>
      <c r="H28" s="22"/>
    </row>
    <row r="29" spans="1:8" x14ac:dyDescent="0.2">
      <c r="A29" s="93">
        <v>54403</v>
      </c>
      <c r="B29" s="18" t="s">
        <v>148</v>
      </c>
      <c r="C29" s="94"/>
      <c r="D29" s="94">
        <v>200</v>
      </c>
      <c r="E29" s="94"/>
      <c r="F29" s="34">
        <f t="shared" si="2"/>
        <v>200</v>
      </c>
      <c r="G29" s="109"/>
    </row>
    <row r="30" spans="1:8" x14ac:dyDescent="0.2">
      <c r="A30" s="17">
        <v>54404</v>
      </c>
      <c r="B30" s="20" t="s">
        <v>160</v>
      </c>
      <c r="C30" s="34"/>
      <c r="D30" s="34">
        <v>500</v>
      </c>
      <c r="E30" s="34"/>
      <c r="F30" s="34">
        <f t="shared" si="2"/>
        <v>500</v>
      </c>
      <c r="G30" s="107"/>
    </row>
    <row r="31" spans="1:8" x14ac:dyDescent="0.2">
      <c r="A31" s="12">
        <v>545</v>
      </c>
      <c r="B31" s="19" t="s">
        <v>110</v>
      </c>
      <c r="C31" s="33">
        <f>SUM(C32:C33)</f>
        <v>125</v>
      </c>
      <c r="D31" s="33">
        <f t="shared" ref="D31:F31" si="4">SUM(D32:D33)</f>
        <v>0</v>
      </c>
      <c r="E31" s="33">
        <f t="shared" si="4"/>
        <v>0</v>
      </c>
      <c r="F31" s="33">
        <f t="shared" si="4"/>
        <v>125</v>
      </c>
      <c r="G31" s="148"/>
    </row>
    <row r="32" spans="1:8" x14ac:dyDescent="0.2">
      <c r="A32" s="17">
        <v>54503</v>
      </c>
      <c r="B32" s="20" t="s">
        <v>50</v>
      </c>
      <c r="C32" s="34">
        <v>100</v>
      </c>
      <c r="D32" s="34"/>
      <c r="E32" s="34"/>
      <c r="F32" s="34">
        <f t="shared" si="2"/>
        <v>100</v>
      </c>
      <c r="G32" s="110"/>
    </row>
    <row r="33" spans="1:9" x14ac:dyDescent="0.2">
      <c r="A33" s="17">
        <v>54505</v>
      </c>
      <c r="B33" s="20" t="s">
        <v>88</v>
      </c>
      <c r="C33" s="34">
        <v>25</v>
      </c>
      <c r="D33" s="34">
        <v>0</v>
      </c>
      <c r="E33" s="34"/>
      <c r="F33" s="34">
        <f t="shared" si="2"/>
        <v>25</v>
      </c>
      <c r="G33" s="110"/>
    </row>
    <row r="34" spans="1:9" x14ac:dyDescent="0.2">
      <c r="A34" s="12">
        <v>55</v>
      </c>
      <c r="B34" s="19" t="s">
        <v>52</v>
      </c>
      <c r="C34" s="33">
        <f>SUM(C35)</f>
        <v>165</v>
      </c>
      <c r="D34" s="33">
        <f t="shared" ref="D34:F34" si="5">SUM(D35)</f>
        <v>0</v>
      </c>
      <c r="E34" s="33">
        <f t="shared" si="5"/>
        <v>0</v>
      </c>
      <c r="F34" s="33">
        <f t="shared" si="5"/>
        <v>165</v>
      </c>
      <c r="G34" s="110"/>
    </row>
    <row r="35" spans="1:9" x14ac:dyDescent="0.2">
      <c r="A35" s="12">
        <v>556</v>
      </c>
      <c r="B35" s="19" t="s">
        <v>111</v>
      </c>
      <c r="C35" s="33">
        <f>SUM(C36:C36)</f>
        <v>165</v>
      </c>
      <c r="D35" s="33">
        <f>SUM(D36:D36)</f>
        <v>0</v>
      </c>
      <c r="E35" s="33">
        <f>SUM(E36:E36)</f>
        <v>0</v>
      </c>
      <c r="F35" s="33">
        <f>SUM(F36:F36)</f>
        <v>165</v>
      </c>
      <c r="G35" s="22"/>
    </row>
    <row r="36" spans="1:9" x14ac:dyDescent="0.2">
      <c r="A36" s="17">
        <v>55601</v>
      </c>
      <c r="B36" s="20" t="s">
        <v>53</v>
      </c>
      <c r="C36" s="34">
        <v>165</v>
      </c>
      <c r="D36" s="34"/>
      <c r="E36" s="34"/>
      <c r="F36" s="34">
        <f t="shared" si="2"/>
        <v>165</v>
      </c>
      <c r="G36" s="22"/>
    </row>
    <row r="37" spans="1:9" x14ac:dyDescent="0.2">
      <c r="A37" s="12">
        <v>61</v>
      </c>
      <c r="B37" s="19" t="s">
        <v>161</v>
      </c>
      <c r="C37" s="33">
        <f t="shared" ref="C37:F38" si="6">SUM(C38:C38)</f>
        <v>350</v>
      </c>
      <c r="D37" s="33">
        <f t="shared" si="6"/>
        <v>0</v>
      </c>
      <c r="E37" s="33">
        <f t="shared" si="6"/>
        <v>0</v>
      </c>
      <c r="F37" s="33">
        <f t="shared" si="6"/>
        <v>350</v>
      </c>
      <c r="G37" s="108"/>
    </row>
    <row r="38" spans="1:9" x14ac:dyDescent="0.2">
      <c r="A38" s="12">
        <v>611</v>
      </c>
      <c r="B38" s="19" t="s">
        <v>116</v>
      </c>
      <c r="C38" s="33">
        <f t="shared" si="6"/>
        <v>350</v>
      </c>
      <c r="D38" s="33">
        <f t="shared" si="6"/>
        <v>0</v>
      </c>
      <c r="E38" s="33">
        <f t="shared" si="6"/>
        <v>0</v>
      </c>
      <c r="F38" s="33">
        <f t="shared" si="6"/>
        <v>350</v>
      </c>
      <c r="G38" s="107"/>
    </row>
    <row r="39" spans="1:9" x14ac:dyDescent="0.2">
      <c r="A39" s="17">
        <v>61101</v>
      </c>
      <c r="B39" s="20" t="s">
        <v>165</v>
      </c>
      <c r="C39" s="34">
        <v>350</v>
      </c>
      <c r="D39" s="34"/>
      <c r="E39" s="34"/>
      <c r="F39" s="34">
        <f t="shared" si="2"/>
        <v>350</v>
      </c>
      <c r="G39" s="107"/>
    </row>
    <row r="40" spans="1:9" x14ac:dyDescent="0.2">
      <c r="A40" s="17"/>
      <c r="B40" s="19" t="s">
        <v>68</v>
      </c>
      <c r="C40" s="33">
        <f>SUM(C11+C19+C34+C37)</f>
        <v>14278.93</v>
      </c>
      <c r="D40" s="33">
        <f t="shared" ref="D40:F40" si="7">SUM(D11+D19+D34+D37)</f>
        <v>11664.15</v>
      </c>
      <c r="E40" s="33">
        <f t="shared" si="7"/>
        <v>0</v>
      </c>
      <c r="F40" s="33">
        <f t="shared" si="7"/>
        <v>25943.073999999997</v>
      </c>
      <c r="G40" s="151"/>
    </row>
    <row r="41" spans="1:9" x14ac:dyDescent="0.2">
      <c r="A41" s="17"/>
      <c r="B41" s="20"/>
      <c r="C41" s="34"/>
      <c r="D41" s="34"/>
      <c r="E41" s="34"/>
      <c r="F41" s="34"/>
      <c r="G41" s="22"/>
    </row>
    <row r="42" spans="1:9" x14ac:dyDescent="0.2">
      <c r="A42" s="12"/>
      <c r="B42" s="19" t="s">
        <v>69</v>
      </c>
      <c r="C42" s="33">
        <f>SUM(C11+C19+C34+C37)</f>
        <v>14278.93</v>
      </c>
      <c r="D42" s="33">
        <f t="shared" ref="D42:F42" si="8">SUM(D11+D19+D34+D37)</f>
        <v>11664.15</v>
      </c>
      <c r="E42" s="33">
        <f t="shared" si="8"/>
        <v>0</v>
      </c>
      <c r="F42" s="33">
        <f t="shared" si="8"/>
        <v>25943.073999999997</v>
      </c>
      <c r="G42" s="36"/>
    </row>
    <row r="43" spans="1:9" x14ac:dyDescent="0.2">
      <c r="A43" s="12"/>
      <c r="B43" s="19" t="s">
        <v>70</v>
      </c>
      <c r="C43" s="33">
        <f>SUM(C12+C15+C17+C20+C26+C28+C31+C35+C38)</f>
        <v>14278.93</v>
      </c>
      <c r="D43" s="33">
        <f t="shared" ref="D43:F43" si="9">SUM(D12+D15+D17+D20+D26+D28+D31+D35+D38)</f>
        <v>11664.15</v>
      </c>
      <c r="E43" s="33">
        <f t="shared" si="9"/>
        <v>0</v>
      </c>
      <c r="F43" s="33">
        <f t="shared" si="9"/>
        <v>25943.073999999997</v>
      </c>
      <c r="G43" s="36"/>
    </row>
    <row r="44" spans="1:9" x14ac:dyDescent="0.2">
      <c r="A44" s="12"/>
      <c r="B44" s="19" t="s">
        <v>71</v>
      </c>
      <c r="C44" s="33">
        <f>SUM(C13+C14+C16+C18+C21+C22+C23+C24+C25+C27+C29+C30+C32+C33+C36+C39)</f>
        <v>14278.93</v>
      </c>
      <c r="D44" s="33">
        <f t="shared" ref="D44:F44" si="10">SUM(D13+D14+D16+D18+D21+D22+D23+D24+D25+D27+D29+D30+D32+D33+D36+D39)</f>
        <v>11664.15</v>
      </c>
      <c r="E44" s="33">
        <f t="shared" si="10"/>
        <v>0</v>
      </c>
      <c r="F44" s="33">
        <f t="shared" si="10"/>
        <v>25943.073999999997</v>
      </c>
      <c r="G44" s="112"/>
      <c r="H44" s="157"/>
      <c r="I44" s="128"/>
    </row>
    <row r="45" spans="1:9" x14ac:dyDescent="0.2">
      <c r="A45" s="24"/>
      <c r="G45" s="22"/>
    </row>
    <row r="46" spans="1:9" x14ac:dyDescent="0.2">
      <c r="G46" s="22"/>
    </row>
    <row r="47" spans="1:9" x14ac:dyDescent="0.2">
      <c r="G47" s="22"/>
    </row>
    <row r="48" spans="1:9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86" ht="15" customHeight="1" x14ac:dyDescent="0.2"/>
    <row r="1093" spans="7:7" x14ac:dyDescent="0.2">
      <c r="G1093" s="25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26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27"/>
    </row>
    <row r="1112" spans="7:7" x14ac:dyDescent="0.2">
      <c r="G1112" s="28"/>
    </row>
    <row r="1113" spans="7:7" x14ac:dyDescent="0.2">
      <c r="G1113" s="27"/>
    </row>
    <row r="1114" spans="7:7" x14ac:dyDescent="0.2">
      <c r="G1114" s="29"/>
    </row>
    <row r="1115" spans="7:7" x14ac:dyDescent="0.2">
      <c r="G1115" s="22"/>
    </row>
    <row r="1116" spans="7:7" x14ac:dyDescent="0.2">
      <c r="G1116" s="21"/>
    </row>
    <row r="1117" spans="7:7" x14ac:dyDescent="0.2">
      <c r="G1117" s="22"/>
    </row>
    <row r="1118" spans="7:7" x14ac:dyDescent="0.2">
      <c r="G1118" s="22"/>
    </row>
    <row r="1119" spans="7:7" x14ac:dyDescent="0.2">
      <c r="G1119" s="22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1125" spans="7:7" x14ac:dyDescent="0.2">
      <c r="G1125" s="21"/>
    </row>
    <row r="2467" spans="8:102" ht="11.1" customHeight="1" x14ac:dyDescent="0.2">
      <c r="H2467" s="25"/>
      <c r="I2467" s="25"/>
      <c r="J2467" s="25"/>
      <c r="K2467" s="25"/>
      <c r="L2467" s="25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5"/>
      <c r="AB2467" s="25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  <c r="AZ2467" s="25"/>
      <c r="BA2467" s="25"/>
      <c r="BB2467" s="25"/>
      <c r="BC2467" s="25"/>
      <c r="BD2467" s="25"/>
      <c r="BE2467" s="25"/>
      <c r="BG2467" s="25"/>
      <c r="BH2467" s="25"/>
      <c r="BI2467" s="25"/>
      <c r="BJ2467" s="25"/>
      <c r="BK2467" s="25"/>
      <c r="BL2467" s="25"/>
      <c r="BN2467" s="25"/>
      <c r="BO2467" s="25"/>
      <c r="BP2467" s="25"/>
      <c r="BQ2467" s="25"/>
      <c r="BR2467" s="25"/>
      <c r="BS2467" s="25"/>
      <c r="BU2467" s="25"/>
      <c r="BV2467" s="25"/>
      <c r="BW2467" s="25"/>
      <c r="BX2467" s="25"/>
      <c r="BY2467" s="25"/>
      <c r="BZ2467" s="25"/>
      <c r="CB2467" s="25"/>
      <c r="CC2467" s="25"/>
      <c r="CD2467" s="25"/>
      <c r="CE2467" s="25"/>
      <c r="CF2467" s="25"/>
      <c r="CG2467" s="25"/>
      <c r="CI2467" s="25"/>
      <c r="CJ2467" s="25"/>
      <c r="CK2467" s="25"/>
      <c r="CL2467" s="25"/>
      <c r="CM2467" s="25"/>
      <c r="CN2467" s="25"/>
      <c r="CP2467" s="25"/>
      <c r="CQ2467" s="25"/>
      <c r="CR2467" s="25"/>
      <c r="CS2467" s="25"/>
      <c r="CT2467" s="25"/>
      <c r="CU2467" s="25"/>
      <c r="CW2467" s="25"/>
      <c r="CX2467" s="25"/>
    </row>
    <row r="2468" spans="8:102" ht="11.1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K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C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S2468" s="1"/>
      <c r="CT2468" s="1"/>
      <c r="CU2468" s="1"/>
      <c r="CW2468" s="1"/>
      <c r="CX2468" s="1"/>
    </row>
    <row r="2469" spans="8:102" ht="11.1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Q2469" s="1"/>
      <c r="AR2469" s="1"/>
      <c r="AS2469" s="1"/>
      <c r="AT2469" s="1"/>
      <c r="AV2469" s="1"/>
      <c r="AX2469" s="1"/>
      <c r="AZ2469" s="1"/>
      <c r="BA2469" s="1"/>
      <c r="BB2469" s="1"/>
      <c r="BC2469" s="1"/>
      <c r="BD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U2469" s="1"/>
      <c r="BV2469" s="1"/>
      <c r="BW2469" s="1"/>
      <c r="BX2469" s="1"/>
      <c r="BY2469" s="1"/>
      <c r="BZ2469" s="1"/>
      <c r="CB2469" s="1"/>
      <c r="CD2469" s="1"/>
      <c r="CE2469" s="1"/>
      <c r="CF2469" s="1"/>
      <c r="CG2469" s="1"/>
      <c r="CI2469" s="1"/>
      <c r="CJ2469" s="1"/>
      <c r="CK2469" s="1"/>
      <c r="CL2469" s="1"/>
      <c r="CM2469" s="1"/>
      <c r="CN2469" s="1"/>
      <c r="CP2469" s="1"/>
      <c r="CQ2469" s="1"/>
      <c r="CR2469" s="1"/>
      <c r="CW2469" s="1"/>
      <c r="CX2469" s="1"/>
    </row>
    <row r="2470" spans="8:102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Q2470" s="1"/>
      <c r="AR2470" s="1"/>
      <c r="AS2470" s="1"/>
      <c r="AT2470" s="1"/>
      <c r="AV2470" s="1"/>
      <c r="AX2470" s="1"/>
      <c r="AZ2470" s="1"/>
      <c r="BA2470" s="1"/>
      <c r="BB2470" s="1"/>
      <c r="BC2470" s="1"/>
      <c r="BD2470" s="1"/>
      <c r="BE2470" s="1"/>
      <c r="BG2470" s="1"/>
      <c r="BH2470" s="1"/>
      <c r="BI2470" s="1"/>
      <c r="BJ2470" s="1"/>
      <c r="BL2470" s="1"/>
      <c r="BN2470" s="1"/>
      <c r="BO2470" s="1"/>
      <c r="BP2470" s="1"/>
      <c r="BQ2470" s="1"/>
      <c r="BR2470" s="1"/>
      <c r="BS2470" s="1"/>
      <c r="BU2470" s="1"/>
      <c r="BV2470" s="1"/>
      <c r="BW2470" s="1"/>
      <c r="BX2470" s="1"/>
      <c r="BY2470" s="1"/>
      <c r="BZ2470" s="1"/>
      <c r="CB2470" s="1"/>
      <c r="CD2470" s="1"/>
      <c r="CE2470" s="1"/>
      <c r="CF2470" s="1"/>
      <c r="CG2470" s="1"/>
      <c r="CI2470" s="1"/>
      <c r="CJ2470" s="1"/>
      <c r="CK2470" s="1"/>
      <c r="CL2470" s="1"/>
      <c r="CM2470" s="1"/>
      <c r="CN2470" s="1"/>
      <c r="CP2470" s="1"/>
      <c r="CQ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N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ht="12.95" customHeight="1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F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N2472" s="1"/>
      <c r="CR2472" s="1"/>
      <c r="CW2472" s="1"/>
      <c r="CX2472" s="1"/>
    </row>
    <row r="2473" spans="8:102" ht="12.95" customHeight="1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F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N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H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H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X2478" s="1"/>
      <c r="Y2478" s="1"/>
      <c r="Z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A2480" s="1"/>
      <c r="AD2480" s="1"/>
      <c r="AE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N2481" s="1"/>
      <c r="O2481" s="1"/>
      <c r="P2481" s="1"/>
      <c r="Q2481" s="1"/>
      <c r="R2481" s="1"/>
      <c r="S2481" s="1"/>
      <c r="T2481" s="1"/>
      <c r="V2481" s="1"/>
      <c r="W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N2482" s="1"/>
      <c r="O2482" s="1"/>
      <c r="P2482" s="1"/>
      <c r="Q2482" s="1"/>
      <c r="R2482" s="1"/>
      <c r="S2482" s="1"/>
      <c r="T2482" s="1"/>
      <c r="V2482" s="1"/>
      <c r="W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O2483" s="1"/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S2485" s="1"/>
      <c r="T2485" s="1"/>
      <c r="V2485" s="1"/>
      <c r="Y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J2485" s="1"/>
      <c r="BL2485" s="1"/>
      <c r="BO2485" s="1"/>
      <c r="BP2485" s="1"/>
      <c r="BQ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S2486" s="1"/>
      <c r="T2486" s="1"/>
      <c r="V2486" s="1"/>
      <c r="Y2486" s="1"/>
      <c r="AG2486" s="1"/>
      <c r="AJ2486" s="1"/>
      <c r="AK2486" s="1"/>
      <c r="AM2486" s="1"/>
      <c r="AO2486" s="1"/>
      <c r="AP2486" s="1"/>
      <c r="AZ2486" s="1"/>
      <c r="BA2486" s="1"/>
      <c r="BH2486" s="1"/>
      <c r="BO2486" s="1"/>
      <c r="BP2486" s="1"/>
      <c r="CD2486" s="1"/>
      <c r="CE2486" s="1"/>
      <c r="CF2486" s="1"/>
      <c r="CW2486" s="1"/>
      <c r="CX2486" s="1"/>
    </row>
    <row r="2487" spans="8:128" x14ac:dyDescent="0.2">
      <c r="AG2487" s="1"/>
      <c r="AK2487" s="1"/>
      <c r="AM2487" s="1"/>
      <c r="AP2487" s="1"/>
      <c r="AZ2487" s="1"/>
      <c r="BA2487" s="1"/>
      <c r="BO2487" s="1"/>
      <c r="BP2487" s="1"/>
      <c r="CD2487" s="1"/>
      <c r="CE2487" s="1"/>
      <c r="CF2487" s="1"/>
      <c r="CW2487" s="1"/>
    </row>
    <row r="2488" spans="8:128" x14ac:dyDescent="0.2"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  <c r="Z2488" s="29"/>
      <c r="AA2488" s="29"/>
      <c r="AB2488" s="29"/>
      <c r="AC2488" s="29"/>
      <c r="AD2488" s="29"/>
      <c r="AE2488" s="29"/>
      <c r="AF2488" s="29"/>
      <c r="AG2488" s="29"/>
      <c r="AH2488" s="29"/>
      <c r="AI2488" s="29"/>
      <c r="AJ2488" s="29"/>
      <c r="AK2488" s="29"/>
      <c r="AL2488" s="29"/>
      <c r="AM2488" s="29"/>
      <c r="AN2488" s="29"/>
      <c r="AO2488" s="29"/>
      <c r="AP2488" s="29"/>
      <c r="AQ2488" s="29"/>
      <c r="AR2488" s="29"/>
      <c r="AS2488" s="29"/>
      <c r="AT2488" s="29"/>
      <c r="AU2488" s="29"/>
      <c r="AV2488" s="29"/>
      <c r="AW2488" s="29"/>
      <c r="AX2488" s="29"/>
      <c r="AY2488" s="29"/>
      <c r="AZ2488" s="29"/>
      <c r="BA2488" s="29"/>
      <c r="BB2488" s="29"/>
      <c r="BC2488" s="29"/>
      <c r="BD2488" s="29"/>
      <c r="BE2488" s="29"/>
      <c r="BF2488" s="29"/>
      <c r="BG2488" s="29"/>
      <c r="BH2488" s="29"/>
      <c r="BI2488" s="29"/>
      <c r="BJ2488" s="29"/>
      <c r="BK2488" s="29"/>
      <c r="BL2488" s="29"/>
      <c r="BM2488" s="29"/>
      <c r="BN2488" s="29"/>
      <c r="BO2488" s="29"/>
      <c r="BP2488" s="29"/>
      <c r="BQ2488" s="29"/>
      <c r="BR2488" s="29"/>
      <c r="BS2488" s="29"/>
      <c r="BT2488" s="29"/>
      <c r="BU2488" s="29"/>
      <c r="BV2488" s="29"/>
      <c r="BW2488" s="29"/>
      <c r="BX2488" s="29"/>
      <c r="BY2488" s="29"/>
      <c r="BZ2488" s="29"/>
      <c r="CA2488" s="29"/>
      <c r="CB2488" s="29"/>
      <c r="CC2488" s="29"/>
      <c r="CD2488" s="29"/>
      <c r="CE2488" s="29"/>
      <c r="CF2488" s="29"/>
      <c r="CG2488" s="29"/>
      <c r="CH2488" s="29"/>
      <c r="CI2488" s="29"/>
      <c r="CJ2488" s="29"/>
      <c r="CK2488" s="29"/>
      <c r="CL2488" s="29"/>
      <c r="CM2488" s="29"/>
      <c r="CN2488" s="29"/>
      <c r="CO2488" s="29"/>
      <c r="CP2488" s="29"/>
      <c r="CQ2488" s="29"/>
      <c r="CR2488" s="29"/>
      <c r="CS2488" s="29"/>
      <c r="CT2488" s="29"/>
      <c r="CU2488" s="29"/>
      <c r="CV2488" s="29"/>
      <c r="CW2488" s="29"/>
      <c r="CX2488" s="29"/>
      <c r="CY2488" s="29">
        <f t="shared" ref="CY2488:DG2488" si="11">SUM(CY2468:CY2487)</f>
        <v>0</v>
      </c>
      <c r="CZ2488" s="29">
        <f t="shared" si="11"/>
        <v>0</v>
      </c>
      <c r="DA2488" s="29">
        <f t="shared" si="11"/>
        <v>0</v>
      </c>
      <c r="DB2488" s="29">
        <f t="shared" si="11"/>
        <v>0</v>
      </c>
      <c r="DC2488" s="29">
        <f t="shared" si="11"/>
        <v>0</v>
      </c>
      <c r="DD2488" s="29">
        <f t="shared" si="11"/>
        <v>0</v>
      </c>
      <c r="DE2488" s="29">
        <f t="shared" si="11"/>
        <v>0</v>
      </c>
      <c r="DF2488" s="29">
        <f t="shared" si="11"/>
        <v>0</v>
      </c>
      <c r="DG2488" s="29">
        <f t="shared" si="11"/>
        <v>0</v>
      </c>
      <c r="DH2488" s="29"/>
      <c r="DI2488" s="29"/>
      <c r="DJ2488" s="29"/>
      <c r="DK2488" s="29"/>
      <c r="DL2488" s="29"/>
      <c r="DM2488" s="29"/>
      <c r="DN2488" s="29"/>
      <c r="DO2488" s="29"/>
      <c r="DP2488" s="29"/>
      <c r="DQ2488" s="29"/>
      <c r="DR2488" s="29"/>
      <c r="DS2488" s="29"/>
      <c r="DT2488" s="29"/>
      <c r="DU2488" s="29"/>
      <c r="DV2488" s="29"/>
      <c r="DW2488" s="29"/>
      <c r="DX2488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6"/>
  <sheetViews>
    <sheetView showGridLines="0" zoomScale="120" zoomScaleNormal="120" workbookViewId="0">
      <selection activeCell="D47" sqref="D4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78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80</v>
      </c>
      <c r="B7" s="124"/>
      <c r="C7" s="124"/>
      <c r="D7" s="124"/>
      <c r="E7" s="124"/>
      <c r="F7" s="124"/>
    </row>
    <row r="8" spans="1:6" ht="13.5" thickBot="1" x14ac:dyDescent="0.25">
      <c r="A8" s="3"/>
      <c r="B8" s="3"/>
      <c r="C8" s="3"/>
      <c r="D8" s="96"/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5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8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SUM(C12+C15+C17)</f>
        <v>5873.56</v>
      </c>
      <c r="D11" s="99">
        <f>SUM(D12+D15+D17)</f>
        <v>5297.15</v>
      </c>
      <c r="E11" s="99">
        <f>SUM(E12+E15+E17)</f>
        <v>0</v>
      </c>
      <c r="F11" s="99">
        <f>SUM(F12+F15+F17)</f>
        <v>11170.71</v>
      </c>
    </row>
    <row r="12" spans="1:6" x14ac:dyDescent="0.2">
      <c r="A12" s="12">
        <v>511</v>
      </c>
      <c r="B12" s="13" t="s">
        <v>106</v>
      </c>
      <c r="C12" s="89">
        <f>SUM(C13:C14)</f>
        <v>5177.55</v>
      </c>
      <c r="D12" s="89">
        <f>SUM(D13:D14)</f>
        <v>4800</v>
      </c>
      <c r="E12" s="89">
        <f>SUM(E13:E14)</f>
        <v>0</v>
      </c>
      <c r="F12" s="89">
        <f>SUM(F13:F14)</f>
        <v>9977.5499999999993</v>
      </c>
    </row>
    <row r="13" spans="1:6" x14ac:dyDescent="0.2">
      <c r="A13" s="14">
        <v>51101</v>
      </c>
      <c r="B13" s="15" t="s">
        <v>17</v>
      </c>
      <c r="C13" s="90">
        <v>4800</v>
      </c>
      <c r="D13" s="90">
        <v>4800</v>
      </c>
      <c r="E13" s="90"/>
      <c r="F13" s="90">
        <v>9600</v>
      </c>
    </row>
    <row r="14" spans="1:6" x14ac:dyDescent="0.2">
      <c r="A14" s="14">
        <v>51103</v>
      </c>
      <c r="B14" s="20" t="s">
        <v>18</v>
      </c>
      <c r="C14" s="90">
        <v>377.55</v>
      </c>
      <c r="D14" s="90"/>
      <c r="E14" s="90"/>
      <c r="F14" s="90">
        <f t="shared" ref="F14" si="0">SUM(C14:E14)</f>
        <v>377.55</v>
      </c>
    </row>
    <row r="15" spans="1:6" x14ac:dyDescent="0.2">
      <c r="A15" s="12">
        <v>514</v>
      </c>
      <c r="B15" s="11" t="s">
        <v>21</v>
      </c>
      <c r="C15" s="89">
        <f>SUM(C16:C16)</f>
        <v>360.01</v>
      </c>
      <c r="D15" s="89">
        <f>SUM(D16:D16)</f>
        <v>257.14999999999998</v>
      </c>
      <c r="E15" s="89">
        <f>SUM(E16:E16)</f>
        <v>0</v>
      </c>
      <c r="F15" s="89">
        <f>SUM(F16:F16)</f>
        <v>617.16</v>
      </c>
    </row>
    <row r="16" spans="1:6" x14ac:dyDescent="0.2">
      <c r="A16" s="17">
        <v>51401</v>
      </c>
      <c r="B16" s="20" t="s">
        <v>22</v>
      </c>
      <c r="C16" s="90">
        <v>360.01</v>
      </c>
      <c r="D16" s="90">
        <v>257.14999999999998</v>
      </c>
      <c r="E16" s="90"/>
      <c r="F16" s="90">
        <f>SUM(C16:E16)</f>
        <v>617.16</v>
      </c>
    </row>
    <row r="17" spans="1:7" x14ac:dyDescent="0.2">
      <c r="A17" s="12">
        <v>515</v>
      </c>
      <c r="B17" s="19" t="s">
        <v>23</v>
      </c>
      <c r="C17" s="89">
        <f>SUM(C18:C18)</f>
        <v>336</v>
      </c>
      <c r="D17" s="89">
        <f>SUM(D18:D18)</f>
        <v>240</v>
      </c>
      <c r="E17" s="89">
        <f>SUM(E18:E18)</f>
        <v>0</v>
      </c>
      <c r="F17" s="89">
        <f>SUM(F18:F18)</f>
        <v>576</v>
      </c>
    </row>
    <row r="18" spans="1:7" x14ac:dyDescent="0.2">
      <c r="A18" s="17">
        <v>51501</v>
      </c>
      <c r="B18" s="20" t="s">
        <v>22</v>
      </c>
      <c r="C18" s="90">
        <v>336</v>
      </c>
      <c r="D18" s="90">
        <v>240</v>
      </c>
      <c r="E18" s="90"/>
      <c r="F18" s="90">
        <f>[1]juridico!$L$13</f>
        <v>576</v>
      </c>
    </row>
    <row r="19" spans="1:7" x14ac:dyDescent="0.2">
      <c r="A19" s="12">
        <v>54</v>
      </c>
      <c r="B19" s="19" t="s">
        <v>26</v>
      </c>
      <c r="C19" s="33">
        <f>SUM(C20+C25+C28+C30)</f>
        <v>696.1</v>
      </c>
      <c r="D19" s="33">
        <f t="shared" ref="D19:F19" si="1">SUM(D20+D25+D28+D30)</f>
        <v>2521.1</v>
      </c>
      <c r="E19" s="33">
        <f t="shared" si="1"/>
        <v>0</v>
      </c>
      <c r="F19" s="33">
        <f t="shared" si="1"/>
        <v>3217.2</v>
      </c>
    </row>
    <row r="20" spans="1:7" x14ac:dyDescent="0.2">
      <c r="A20" s="12">
        <v>541</v>
      </c>
      <c r="B20" s="19" t="s">
        <v>107</v>
      </c>
      <c r="C20" s="33">
        <f>SUM(C21:C24)</f>
        <v>646.1</v>
      </c>
      <c r="D20" s="33">
        <f>SUM(D21:D24)</f>
        <v>321.10000000000002</v>
      </c>
      <c r="E20" s="33">
        <f>SUM(E21:E24)</f>
        <v>0</v>
      </c>
      <c r="F20" s="33">
        <f>SUM(F21:F24)</f>
        <v>967.2</v>
      </c>
      <c r="G20" s="21"/>
    </row>
    <row r="21" spans="1:7" x14ac:dyDescent="0.2">
      <c r="A21" s="17">
        <v>54105</v>
      </c>
      <c r="B21" s="20" t="s">
        <v>30</v>
      </c>
      <c r="C21" s="34">
        <v>121.1</v>
      </c>
      <c r="D21" s="34">
        <v>121.1</v>
      </c>
      <c r="E21" s="34"/>
      <c r="F21" s="34">
        <f>SUM(C21:E21)</f>
        <v>242.2</v>
      </c>
      <c r="G21" s="22"/>
    </row>
    <row r="22" spans="1:7" x14ac:dyDescent="0.2">
      <c r="A22" s="17">
        <v>54114</v>
      </c>
      <c r="B22" s="20" t="s">
        <v>34</v>
      </c>
      <c r="C22" s="34">
        <v>100</v>
      </c>
      <c r="D22" s="34">
        <v>100</v>
      </c>
      <c r="E22" s="34"/>
      <c r="F22" s="34">
        <f t="shared" ref="F22:F35" si="2">SUM(C22:E22)</f>
        <v>200</v>
      </c>
      <c r="G22" s="22"/>
    </row>
    <row r="23" spans="1:7" x14ac:dyDescent="0.2">
      <c r="A23" s="17">
        <v>54115</v>
      </c>
      <c r="B23" s="20" t="s">
        <v>35</v>
      </c>
      <c r="C23" s="34">
        <v>125</v>
      </c>
      <c r="D23" s="34"/>
      <c r="E23" s="34"/>
      <c r="F23" s="34">
        <f t="shared" si="2"/>
        <v>125</v>
      </c>
      <c r="G23" s="22"/>
    </row>
    <row r="24" spans="1:7" x14ac:dyDescent="0.2">
      <c r="A24" s="17">
        <v>54199</v>
      </c>
      <c r="B24" s="20" t="s">
        <v>36</v>
      </c>
      <c r="C24" s="34">
        <v>300</v>
      </c>
      <c r="D24" s="34">
        <v>100</v>
      </c>
      <c r="E24" s="34"/>
      <c r="F24" s="34">
        <f t="shared" si="2"/>
        <v>400</v>
      </c>
      <c r="G24" s="22"/>
    </row>
    <row r="25" spans="1:7" x14ac:dyDescent="0.2">
      <c r="A25" s="12">
        <v>543</v>
      </c>
      <c r="B25" s="19" t="s">
        <v>108</v>
      </c>
      <c r="C25" s="33">
        <f>SUM(C26:C27)</f>
        <v>0</v>
      </c>
      <c r="D25" s="33">
        <f>SUM(D26:D27)</f>
        <v>700</v>
      </c>
      <c r="E25" s="33">
        <f>SUM(E26:E27)</f>
        <v>0</v>
      </c>
      <c r="F25" s="33">
        <f>SUM(F26:F27)</f>
        <v>700</v>
      </c>
      <c r="G25" s="21"/>
    </row>
    <row r="26" spans="1:7" x14ac:dyDescent="0.2">
      <c r="A26" s="17">
        <v>54301</v>
      </c>
      <c r="B26" s="20" t="s">
        <v>41</v>
      </c>
      <c r="C26" s="34"/>
      <c r="D26" s="34">
        <v>200</v>
      </c>
      <c r="E26" s="34"/>
      <c r="F26" s="34">
        <f t="shared" si="2"/>
        <v>200</v>
      </c>
      <c r="G26" s="22"/>
    </row>
    <row r="27" spans="1:7" x14ac:dyDescent="0.2">
      <c r="A27" s="17">
        <v>54305</v>
      </c>
      <c r="B27" s="20" t="s">
        <v>43</v>
      </c>
      <c r="C27" s="34"/>
      <c r="D27" s="34">
        <v>500</v>
      </c>
      <c r="E27" s="34"/>
      <c r="F27" s="34">
        <f t="shared" si="2"/>
        <v>500</v>
      </c>
      <c r="G27" s="22"/>
    </row>
    <row r="28" spans="1:7" x14ac:dyDescent="0.2">
      <c r="A28" s="10">
        <v>544</v>
      </c>
      <c r="B28" s="11" t="s">
        <v>109</v>
      </c>
      <c r="C28" s="32">
        <f>SUM(C29:C29)</f>
        <v>50</v>
      </c>
      <c r="D28" s="32">
        <f>SUM(D29:D29)</f>
        <v>0</v>
      </c>
      <c r="E28" s="32">
        <f>SUM(E29:E29)</f>
        <v>0</v>
      </c>
      <c r="F28" s="32">
        <f>SUM(F29:F29)</f>
        <v>50</v>
      </c>
      <c r="G28" s="23"/>
    </row>
    <row r="29" spans="1:7" x14ac:dyDescent="0.2">
      <c r="A29" s="17">
        <v>54401</v>
      </c>
      <c r="B29" s="20" t="s">
        <v>48</v>
      </c>
      <c r="C29" s="34">
        <v>50</v>
      </c>
      <c r="D29" s="34"/>
      <c r="E29" s="34"/>
      <c r="F29" s="34">
        <f t="shared" si="2"/>
        <v>50</v>
      </c>
      <c r="G29" s="22"/>
    </row>
    <row r="30" spans="1:7" x14ac:dyDescent="0.2">
      <c r="A30" s="12">
        <v>545</v>
      </c>
      <c r="B30" s="19" t="s">
        <v>113</v>
      </c>
      <c r="C30" s="33">
        <f>SUM(C31:C32)</f>
        <v>0</v>
      </c>
      <c r="D30" s="33">
        <f>SUM(D31:D32)</f>
        <v>1500</v>
      </c>
      <c r="E30" s="33">
        <f>SUM(E31:E31)</f>
        <v>0</v>
      </c>
      <c r="F30" s="33">
        <f>SUM(F31:F32)</f>
        <v>1500</v>
      </c>
      <c r="G30" s="21"/>
    </row>
    <row r="31" spans="1:7" x14ac:dyDescent="0.2">
      <c r="A31" s="17">
        <v>54503</v>
      </c>
      <c r="B31" s="20" t="s">
        <v>50</v>
      </c>
      <c r="C31" s="33"/>
      <c r="D31" s="34">
        <v>500</v>
      </c>
      <c r="E31" s="33"/>
      <c r="F31" s="34">
        <f t="shared" si="2"/>
        <v>500</v>
      </c>
      <c r="G31" s="21"/>
    </row>
    <row r="32" spans="1:7" x14ac:dyDescent="0.2">
      <c r="A32" s="17">
        <v>54505</v>
      </c>
      <c r="B32" s="20" t="s">
        <v>51</v>
      </c>
      <c r="C32" s="34"/>
      <c r="D32" s="34">
        <v>1000</v>
      </c>
      <c r="E32" s="33"/>
      <c r="F32" s="34">
        <f t="shared" si="2"/>
        <v>1000</v>
      </c>
      <c r="G32" s="21"/>
    </row>
    <row r="33" spans="1:8" x14ac:dyDescent="0.2">
      <c r="A33" s="12">
        <v>55</v>
      </c>
      <c r="B33" s="19" t="s">
        <v>52</v>
      </c>
      <c r="C33" s="33">
        <f>SUM(C34+C36)</f>
        <v>555</v>
      </c>
      <c r="D33" s="33">
        <f t="shared" ref="D33:F33" si="3">SUM(D34+D36)</f>
        <v>0</v>
      </c>
      <c r="E33" s="33">
        <f t="shared" si="3"/>
        <v>0</v>
      </c>
      <c r="F33" s="33">
        <f t="shared" si="3"/>
        <v>555</v>
      </c>
      <c r="G33" s="21"/>
    </row>
    <row r="34" spans="1:8" x14ac:dyDescent="0.2">
      <c r="A34" s="12">
        <v>556</v>
      </c>
      <c r="B34" s="19" t="s">
        <v>111</v>
      </c>
      <c r="C34" s="33">
        <f>SUM(C35:C35)</f>
        <v>55</v>
      </c>
      <c r="D34" s="33">
        <f>SUM(D35:D35)</f>
        <v>0</v>
      </c>
      <c r="E34" s="33">
        <f>SUM(E35:E35)</f>
        <v>0</v>
      </c>
      <c r="F34" s="33">
        <f>SUM(F35:F35)</f>
        <v>55</v>
      </c>
      <c r="G34" s="22"/>
    </row>
    <row r="35" spans="1:8" x14ac:dyDescent="0.2">
      <c r="A35" s="17">
        <v>55601</v>
      </c>
      <c r="B35" s="20" t="s">
        <v>53</v>
      </c>
      <c r="C35" s="34">
        <v>55</v>
      </c>
      <c r="D35" s="34"/>
      <c r="E35" s="34"/>
      <c r="F35" s="34">
        <f t="shared" si="2"/>
        <v>55</v>
      </c>
      <c r="G35" s="22"/>
    </row>
    <row r="36" spans="1:8" x14ac:dyDescent="0.2">
      <c r="A36" s="12">
        <v>557</v>
      </c>
      <c r="B36" s="19" t="s">
        <v>112</v>
      </c>
      <c r="C36" s="33">
        <f>SUM(C37:C37)</f>
        <v>500</v>
      </c>
      <c r="D36" s="33">
        <f>SUM(D37:D37)</f>
        <v>0</v>
      </c>
      <c r="E36" s="33">
        <f>SUM(E37:E37)</f>
        <v>0</v>
      </c>
      <c r="F36" s="33">
        <f>SUM(F37:F37)</f>
        <v>500</v>
      </c>
      <c r="G36" s="22"/>
    </row>
    <row r="37" spans="1:8" x14ac:dyDescent="0.2">
      <c r="A37" s="17">
        <v>55799</v>
      </c>
      <c r="B37" s="20" t="s">
        <v>56</v>
      </c>
      <c r="C37" s="34">
        <v>500</v>
      </c>
      <c r="D37" s="34"/>
      <c r="E37" s="34"/>
      <c r="F37" s="34">
        <f>SUM(C37:E37)</f>
        <v>500</v>
      </c>
      <c r="G37" s="22"/>
    </row>
    <row r="38" spans="1:8" x14ac:dyDescent="0.2">
      <c r="A38" s="17"/>
      <c r="B38" s="19" t="s">
        <v>68</v>
      </c>
      <c r="C38" s="33">
        <f>SUM(C11+C19+C33)</f>
        <v>7124.6600000000008</v>
      </c>
      <c r="D38" s="33">
        <f t="shared" ref="D38:F38" si="4">SUM(D11+D19+D33)</f>
        <v>7818.25</v>
      </c>
      <c r="E38" s="33">
        <f t="shared" si="4"/>
        <v>0</v>
      </c>
      <c r="F38" s="33">
        <f t="shared" si="4"/>
        <v>14942.91</v>
      </c>
      <c r="G38" s="22"/>
    </row>
    <row r="39" spans="1:8" x14ac:dyDescent="0.2">
      <c r="A39" s="17"/>
      <c r="B39" s="20"/>
      <c r="C39" s="34"/>
      <c r="D39" s="34"/>
      <c r="E39" s="34"/>
      <c r="F39" s="34"/>
      <c r="G39" s="22"/>
    </row>
    <row r="40" spans="1:8" x14ac:dyDescent="0.2">
      <c r="A40" s="12"/>
      <c r="B40" s="19" t="s">
        <v>69</v>
      </c>
      <c r="C40" s="33">
        <f>SUM(C11++C19+C33)</f>
        <v>7124.6600000000008</v>
      </c>
      <c r="D40" s="33">
        <f t="shared" ref="D40:F40" si="5">SUM(D11++D19+D33)</f>
        <v>7818.25</v>
      </c>
      <c r="E40" s="33">
        <f t="shared" si="5"/>
        <v>0</v>
      </c>
      <c r="F40" s="33">
        <f t="shared" si="5"/>
        <v>14942.91</v>
      </c>
      <c r="G40" s="36"/>
    </row>
    <row r="41" spans="1:8" x14ac:dyDescent="0.2">
      <c r="A41" s="12"/>
      <c r="B41" s="19" t="s">
        <v>70</v>
      </c>
      <c r="C41" s="33">
        <f>SUM(C12+C15+C17+C20+C25+C28+C30+C34+C36)</f>
        <v>7124.6600000000008</v>
      </c>
      <c r="D41" s="33">
        <f t="shared" ref="D41:F41" si="6">SUM(D12+D15+D17+D20+D25+D28+D30+D34+D36)</f>
        <v>7818.25</v>
      </c>
      <c r="E41" s="33">
        <f t="shared" si="6"/>
        <v>0</v>
      </c>
      <c r="F41" s="33">
        <f t="shared" si="6"/>
        <v>14942.91</v>
      </c>
      <c r="G41" s="36"/>
    </row>
    <row r="42" spans="1:8" x14ac:dyDescent="0.2">
      <c r="A42" s="12"/>
      <c r="B42" s="19" t="s">
        <v>71</v>
      </c>
      <c r="C42" s="33">
        <f>SUM(C13+C14+C16+C18+C21+C22+C23+C24+C26+C27+C29+C31+C32+C35+C37)</f>
        <v>7124.6600000000008</v>
      </c>
      <c r="D42" s="33">
        <f t="shared" ref="D42:F42" si="7">SUM(D13+D14+D16+D18+D21+D22+D23+D24+D26+D27+D29+D31+D32+D35+D37)</f>
        <v>7818.25</v>
      </c>
      <c r="E42" s="33">
        <f t="shared" si="7"/>
        <v>0</v>
      </c>
      <c r="F42" s="33">
        <f t="shared" si="7"/>
        <v>14942.91</v>
      </c>
      <c r="G42" s="112"/>
      <c r="H42" s="24"/>
    </row>
    <row r="43" spans="1:8" x14ac:dyDescent="0.2">
      <c r="A43" s="24"/>
      <c r="G43" s="22"/>
    </row>
    <row r="44" spans="1:8" x14ac:dyDescent="0.2">
      <c r="G44" s="22"/>
    </row>
    <row r="45" spans="1:8" x14ac:dyDescent="0.2">
      <c r="G45" s="22"/>
    </row>
    <row r="46" spans="1:8" x14ac:dyDescent="0.2">
      <c r="G46" s="22"/>
    </row>
    <row r="47" spans="1:8" x14ac:dyDescent="0.2"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84" ht="15" customHeight="1" x14ac:dyDescent="0.2"/>
    <row r="1091" spans="7:7" x14ac:dyDescent="0.2">
      <c r="G1091" s="25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26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27"/>
    </row>
    <row r="1110" spans="7:7" x14ac:dyDescent="0.2">
      <c r="G1110" s="28"/>
    </row>
    <row r="1111" spans="7:7" x14ac:dyDescent="0.2">
      <c r="G1111" s="27"/>
    </row>
    <row r="1112" spans="7:7" x14ac:dyDescent="0.2">
      <c r="G1112" s="29"/>
    </row>
    <row r="1113" spans="7:7" x14ac:dyDescent="0.2">
      <c r="G1113" s="22"/>
    </row>
    <row r="1114" spans="7:7" x14ac:dyDescent="0.2">
      <c r="G1114" s="21"/>
    </row>
    <row r="1115" spans="7:7" x14ac:dyDescent="0.2">
      <c r="G1115" s="22"/>
    </row>
    <row r="1116" spans="7:7" x14ac:dyDescent="0.2">
      <c r="G1116" s="22"/>
    </row>
    <row r="1117" spans="7:7" x14ac:dyDescent="0.2">
      <c r="G1117" s="22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2465" spans="8:102" ht="11.1" customHeight="1" x14ac:dyDescent="0.2">
      <c r="H2465" s="25"/>
      <c r="I2465" s="25"/>
      <c r="J2465" s="25"/>
      <c r="K2465" s="25"/>
      <c r="L2465" s="25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  <c r="X2465" s="25"/>
      <c r="Y2465" s="25"/>
      <c r="Z2465" s="25"/>
      <c r="AA2465" s="25"/>
      <c r="AB2465" s="25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/>
      <c r="AQ2465" s="25"/>
      <c r="AR2465" s="25"/>
      <c r="AS2465" s="25"/>
      <c r="AT2465" s="25"/>
      <c r="AU2465" s="25"/>
      <c r="AV2465" s="25"/>
      <c r="AW2465" s="25"/>
      <c r="AX2465" s="25"/>
      <c r="AZ2465" s="25"/>
      <c r="BA2465" s="25"/>
      <c r="BB2465" s="25"/>
      <c r="BC2465" s="25"/>
      <c r="BD2465" s="25"/>
      <c r="BE2465" s="25"/>
      <c r="BG2465" s="25"/>
      <c r="BH2465" s="25"/>
      <c r="BI2465" s="25"/>
      <c r="BJ2465" s="25"/>
      <c r="BK2465" s="25"/>
      <c r="BL2465" s="25"/>
      <c r="BN2465" s="25"/>
      <c r="BO2465" s="25"/>
      <c r="BP2465" s="25"/>
      <c r="BQ2465" s="25"/>
      <c r="BR2465" s="25"/>
      <c r="BS2465" s="25"/>
      <c r="BU2465" s="25"/>
      <c r="BV2465" s="25"/>
      <c r="BW2465" s="25"/>
      <c r="BX2465" s="25"/>
      <c r="BY2465" s="25"/>
      <c r="BZ2465" s="25"/>
      <c r="CB2465" s="25"/>
      <c r="CC2465" s="25"/>
      <c r="CD2465" s="25"/>
      <c r="CE2465" s="25"/>
      <c r="CF2465" s="25"/>
      <c r="CG2465" s="25"/>
      <c r="CI2465" s="25"/>
      <c r="CJ2465" s="25"/>
      <c r="CK2465" s="25"/>
      <c r="CL2465" s="25"/>
      <c r="CM2465" s="25"/>
      <c r="CN2465" s="25"/>
      <c r="CP2465" s="25"/>
      <c r="CQ2465" s="25"/>
      <c r="CR2465" s="25"/>
      <c r="CS2465" s="25"/>
      <c r="CT2465" s="25"/>
      <c r="CU2465" s="25"/>
      <c r="CW2465" s="25"/>
      <c r="CX2465" s="25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K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C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S2466" s="1"/>
      <c r="CT2466" s="1"/>
      <c r="CU2466" s="1"/>
      <c r="CW2466" s="1"/>
      <c r="CX2466" s="1"/>
    </row>
    <row r="2467" spans="8:102" ht="11.1" customHeight="1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Q2468" s="1"/>
      <c r="AR2468" s="1"/>
      <c r="AS2468" s="1"/>
      <c r="AT2468" s="1"/>
      <c r="AV2468" s="1"/>
      <c r="AX2468" s="1"/>
      <c r="AZ2468" s="1"/>
      <c r="BA2468" s="1"/>
      <c r="BB2468" s="1"/>
      <c r="BC2468" s="1"/>
      <c r="BD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U2468" s="1"/>
      <c r="BV2468" s="1"/>
      <c r="BW2468" s="1"/>
      <c r="BX2468" s="1"/>
      <c r="BY2468" s="1"/>
      <c r="BZ2468" s="1"/>
      <c r="CB2468" s="1"/>
      <c r="CD2468" s="1"/>
      <c r="CE2468" s="1"/>
      <c r="CF2468" s="1"/>
      <c r="CG2468" s="1"/>
      <c r="CI2468" s="1"/>
      <c r="CJ2468" s="1"/>
      <c r="CK2468" s="1"/>
      <c r="CL2468" s="1"/>
      <c r="CM2468" s="1"/>
      <c r="CN2468" s="1"/>
      <c r="CP2468" s="1"/>
      <c r="CQ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N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ht="12.95" customHeight="1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F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N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H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X2477" s="1"/>
      <c r="Y2477" s="1"/>
      <c r="Z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A2478" s="1"/>
      <c r="AD2478" s="1"/>
      <c r="AE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I2480" s="1"/>
      <c r="J2480" s="1"/>
      <c r="K2480" s="1"/>
      <c r="N2480" s="1"/>
      <c r="O2480" s="1"/>
      <c r="P2480" s="1"/>
      <c r="Q2480" s="1"/>
      <c r="R2480" s="1"/>
      <c r="S2480" s="1"/>
      <c r="T2480" s="1"/>
      <c r="V2480" s="1"/>
      <c r="W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O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J2483" s="1"/>
      <c r="BL2483" s="1"/>
      <c r="BO2483" s="1"/>
      <c r="BP2483" s="1"/>
      <c r="BQ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S2484" s="1"/>
      <c r="T2484" s="1"/>
      <c r="V2484" s="1"/>
      <c r="Y2484" s="1"/>
      <c r="AG2484" s="1"/>
      <c r="AJ2484" s="1"/>
      <c r="AK2484" s="1"/>
      <c r="AM2484" s="1"/>
      <c r="AO2484" s="1"/>
      <c r="AP2484" s="1"/>
      <c r="AZ2484" s="1"/>
      <c r="BA2484" s="1"/>
      <c r="BH2484" s="1"/>
      <c r="BO2484" s="1"/>
      <c r="BP2484" s="1"/>
      <c r="CD2484" s="1"/>
      <c r="CE2484" s="1"/>
      <c r="CF2484" s="1"/>
      <c r="CW2484" s="1"/>
      <c r="CX2484" s="1"/>
    </row>
    <row r="2485" spans="8:128" x14ac:dyDescent="0.2">
      <c r="AG2485" s="1"/>
      <c r="AK2485" s="1"/>
      <c r="AM2485" s="1"/>
      <c r="AP2485" s="1"/>
      <c r="AZ2485" s="1"/>
      <c r="BA2485" s="1"/>
      <c r="BO2485" s="1"/>
      <c r="BP2485" s="1"/>
      <c r="CD2485" s="1"/>
      <c r="CE2485" s="1"/>
      <c r="CF2485" s="1"/>
      <c r="CW2485" s="1"/>
    </row>
    <row r="2486" spans="8:128" x14ac:dyDescent="0.2"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29"/>
      <c r="Z2486" s="29"/>
      <c r="AA2486" s="29"/>
      <c r="AB2486" s="29"/>
      <c r="AC2486" s="29"/>
      <c r="AD2486" s="29"/>
      <c r="AE2486" s="29"/>
      <c r="AF2486" s="29"/>
      <c r="AG2486" s="29"/>
      <c r="AH2486" s="29"/>
      <c r="AI2486" s="29"/>
      <c r="AJ2486" s="29"/>
      <c r="AK2486" s="29"/>
      <c r="AL2486" s="29"/>
      <c r="AM2486" s="29"/>
      <c r="AN2486" s="29"/>
      <c r="AO2486" s="29"/>
      <c r="AP2486" s="29"/>
      <c r="AQ2486" s="29"/>
      <c r="AR2486" s="29"/>
      <c r="AS2486" s="29"/>
      <c r="AT2486" s="29"/>
      <c r="AU2486" s="29"/>
      <c r="AV2486" s="29"/>
      <c r="AW2486" s="29"/>
      <c r="AX2486" s="29"/>
      <c r="AY2486" s="29"/>
      <c r="AZ2486" s="29"/>
      <c r="BA2486" s="29"/>
      <c r="BB2486" s="29"/>
      <c r="BC2486" s="29"/>
      <c r="BD2486" s="29"/>
      <c r="BE2486" s="29"/>
      <c r="BF2486" s="29"/>
      <c r="BG2486" s="29"/>
      <c r="BH2486" s="29"/>
      <c r="BI2486" s="29"/>
      <c r="BJ2486" s="29"/>
      <c r="BK2486" s="29"/>
      <c r="BL2486" s="29"/>
      <c r="BM2486" s="29"/>
      <c r="BN2486" s="29"/>
      <c r="BO2486" s="29"/>
      <c r="BP2486" s="29"/>
      <c r="BQ2486" s="29"/>
      <c r="BR2486" s="29"/>
      <c r="BS2486" s="29"/>
      <c r="BT2486" s="29"/>
      <c r="BU2486" s="29"/>
      <c r="BV2486" s="29"/>
      <c r="BW2486" s="29"/>
      <c r="BX2486" s="29"/>
      <c r="BY2486" s="29"/>
      <c r="BZ2486" s="29"/>
      <c r="CA2486" s="29"/>
      <c r="CB2486" s="29"/>
      <c r="CC2486" s="29"/>
      <c r="CD2486" s="29"/>
      <c r="CE2486" s="29"/>
      <c r="CF2486" s="29"/>
      <c r="CG2486" s="29"/>
      <c r="CH2486" s="29"/>
      <c r="CI2486" s="29"/>
      <c r="CJ2486" s="29"/>
      <c r="CK2486" s="29"/>
      <c r="CL2486" s="29"/>
      <c r="CM2486" s="29"/>
      <c r="CN2486" s="29"/>
      <c r="CO2486" s="29"/>
      <c r="CP2486" s="29"/>
      <c r="CQ2486" s="29"/>
      <c r="CR2486" s="29"/>
      <c r="CS2486" s="29"/>
      <c r="CT2486" s="29"/>
      <c r="CU2486" s="29"/>
      <c r="CV2486" s="29"/>
      <c r="CW2486" s="29"/>
      <c r="CX2486" s="29"/>
      <c r="CY2486" s="29">
        <f t="shared" ref="CY2486:DG2486" si="8">SUM(CY2466:CY2485)</f>
        <v>0</v>
      </c>
      <c r="CZ2486" s="29">
        <f t="shared" si="8"/>
        <v>0</v>
      </c>
      <c r="DA2486" s="29">
        <f t="shared" si="8"/>
        <v>0</v>
      </c>
      <c r="DB2486" s="29">
        <f t="shared" si="8"/>
        <v>0</v>
      </c>
      <c r="DC2486" s="29">
        <f t="shared" si="8"/>
        <v>0</v>
      </c>
      <c r="DD2486" s="29">
        <f t="shared" si="8"/>
        <v>0</v>
      </c>
      <c r="DE2486" s="29">
        <f t="shared" si="8"/>
        <v>0</v>
      </c>
      <c r="DF2486" s="29">
        <f t="shared" si="8"/>
        <v>0</v>
      </c>
      <c r="DG2486" s="29">
        <f t="shared" si="8"/>
        <v>0</v>
      </c>
      <c r="DH2486" s="29"/>
      <c r="DI2486" s="29"/>
      <c r="DJ2486" s="29"/>
      <c r="DK2486" s="29"/>
      <c r="DL2486" s="29"/>
      <c r="DM2486" s="29"/>
      <c r="DN2486" s="29"/>
      <c r="DO2486" s="29"/>
      <c r="DP2486" s="29"/>
      <c r="DQ2486" s="29"/>
      <c r="DR2486" s="29"/>
      <c r="DS2486" s="29"/>
      <c r="DT2486" s="29"/>
      <c r="DU2486" s="29"/>
      <c r="DV2486" s="29"/>
      <c r="DW2486" s="29"/>
      <c r="DX2486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5"/>
  <sheetViews>
    <sheetView showGridLines="0" topLeftCell="A13" zoomScale="120" zoomScaleNormal="120" workbookViewId="0">
      <selection activeCell="I41" sqref="I41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x14ac:dyDescent="0.2">
      <c r="A2" s="189" t="s">
        <v>73</v>
      </c>
      <c r="B2" s="189"/>
      <c r="C2" s="189"/>
      <c r="D2" s="189"/>
      <c r="E2" s="189"/>
      <c r="F2" s="189"/>
    </row>
    <row r="3" spans="1:7" x14ac:dyDescent="0.2">
      <c r="A3" s="190" t="s">
        <v>4</v>
      </c>
      <c r="B3" s="190"/>
      <c r="C3" s="190"/>
      <c r="D3" s="190"/>
      <c r="E3" s="190"/>
      <c r="F3" s="190"/>
    </row>
    <row r="4" spans="1:7" x14ac:dyDescent="0.2">
      <c r="A4" s="190" t="s">
        <v>79</v>
      </c>
      <c r="B4" s="190"/>
      <c r="C4" s="190"/>
      <c r="D4" s="190"/>
      <c r="E4" s="190"/>
      <c r="F4" s="190"/>
    </row>
    <row r="5" spans="1:7" x14ac:dyDescent="0.2">
      <c r="A5" s="190" t="s">
        <v>78</v>
      </c>
      <c r="B5" s="190"/>
      <c r="C5" s="190"/>
      <c r="D5" s="190"/>
      <c r="E5" s="190"/>
      <c r="F5" s="190"/>
    </row>
    <row r="6" spans="1:7" x14ac:dyDescent="0.2">
      <c r="A6" s="190" t="s">
        <v>72</v>
      </c>
      <c r="B6" s="190"/>
      <c r="C6" s="190"/>
      <c r="D6" s="190"/>
      <c r="E6" s="190"/>
      <c r="F6" s="190"/>
    </row>
    <row r="7" spans="1:7" x14ac:dyDescent="0.2">
      <c r="A7" s="166" t="s">
        <v>126</v>
      </c>
      <c r="B7" s="166"/>
      <c r="C7" s="166"/>
      <c r="D7" s="166"/>
      <c r="E7" s="166"/>
      <c r="F7" s="166"/>
      <c r="G7" s="22"/>
    </row>
    <row r="8" spans="1:7" ht="13.5" thickBot="1" x14ac:dyDescent="0.25">
      <c r="A8" s="3"/>
      <c r="B8" s="3"/>
      <c r="C8" s="3"/>
      <c r="D8" s="96" t="s">
        <v>180</v>
      </c>
      <c r="E8" s="3"/>
      <c r="F8" s="3"/>
    </row>
    <row r="9" spans="1:7" x14ac:dyDescent="0.2">
      <c r="A9" s="183" t="s">
        <v>8</v>
      </c>
      <c r="B9" s="185" t="s">
        <v>9</v>
      </c>
      <c r="C9" s="4" t="s">
        <v>10</v>
      </c>
      <c r="D9" s="86" t="s">
        <v>11</v>
      </c>
      <c r="E9" s="6" t="s">
        <v>12</v>
      </c>
      <c r="F9" s="187" t="s">
        <v>0</v>
      </c>
    </row>
    <row r="10" spans="1:7" ht="13.5" thickBot="1" x14ac:dyDescent="0.25">
      <c r="A10" s="184"/>
      <c r="B10" s="186"/>
      <c r="C10" s="7" t="s">
        <v>13</v>
      </c>
      <c r="D10" s="87" t="s">
        <v>14</v>
      </c>
      <c r="E10" s="9" t="s">
        <v>15</v>
      </c>
      <c r="F10" s="188"/>
    </row>
    <row r="11" spans="1:7" x14ac:dyDescent="0.2">
      <c r="A11" s="10">
        <v>51</v>
      </c>
      <c r="B11" s="11" t="s">
        <v>16</v>
      </c>
      <c r="C11" s="99">
        <f>SUM(C12+C15+C17)</f>
        <v>15663.83</v>
      </c>
      <c r="D11" s="99">
        <f>SUM(D12+D15+D17)</f>
        <v>7772.86</v>
      </c>
      <c r="E11" s="99">
        <f>SUM(E12+E15+E17)</f>
        <v>0</v>
      </c>
      <c r="F11" s="99">
        <f>SUM(F12+F15+F17)</f>
        <v>23436.688999999998</v>
      </c>
    </row>
    <row r="12" spans="1:7" x14ac:dyDescent="0.2">
      <c r="A12" s="12">
        <v>511</v>
      </c>
      <c r="B12" s="13" t="s">
        <v>106</v>
      </c>
      <c r="C12" s="89">
        <f>SUM(C13:C14)</f>
        <v>14327.55</v>
      </c>
      <c r="D12" s="89">
        <f>SUM(D13:D14)</f>
        <v>6800</v>
      </c>
      <c r="E12" s="89">
        <f>SUM(E13:E14)</f>
        <v>0</v>
      </c>
      <c r="F12" s="89">
        <f>SUM(F13:F14)</f>
        <v>21127.55</v>
      </c>
    </row>
    <row r="13" spans="1:7" x14ac:dyDescent="0.2">
      <c r="A13" s="14">
        <v>51101</v>
      </c>
      <c r="B13" s="15" t="s">
        <v>17</v>
      </c>
      <c r="C13" s="90">
        <v>13600</v>
      </c>
      <c r="D13" s="90">
        <v>6800</v>
      </c>
      <c r="E13" s="90"/>
      <c r="F13" s="90">
        <f>[1]gerencia!$G$15</f>
        <v>20400</v>
      </c>
    </row>
    <row r="14" spans="1:7" x14ac:dyDescent="0.2">
      <c r="A14" s="14">
        <v>51103</v>
      </c>
      <c r="B14" s="20" t="s">
        <v>18</v>
      </c>
      <c r="C14" s="90">
        <v>727.55</v>
      </c>
      <c r="D14" s="90"/>
      <c r="E14" s="90"/>
      <c r="F14" s="90">
        <f t="shared" ref="F14" si="0">SUM(C14:E14)</f>
        <v>727.55</v>
      </c>
    </row>
    <row r="15" spans="1:7" x14ac:dyDescent="0.2">
      <c r="A15" s="12">
        <v>514</v>
      </c>
      <c r="B15" s="11" t="s">
        <v>21</v>
      </c>
      <c r="C15" s="89">
        <f>SUM(C16:C16)</f>
        <v>533.03</v>
      </c>
      <c r="D15" s="89">
        <f>SUM(D16:D16)</f>
        <v>399.11</v>
      </c>
      <c r="E15" s="89">
        <f>SUM(E16:E16)</f>
        <v>0</v>
      </c>
      <c r="F15" s="89">
        <f>SUM(F16:F16)</f>
        <v>932.13900000000001</v>
      </c>
    </row>
    <row r="16" spans="1:7" x14ac:dyDescent="0.2">
      <c r="A16" s="17">
        <v>51401</v>
      </c>
      <c r="B16" s="20" t="s">
        <v>22</v>
      </c>
      <c r="C16" s="90">
        <v>533.03</v>
      </c>
      <c r="D16" s="90">
        <v>399.11</v>
      </c>
      <c r="E16" s="90"/>
      <c r="F16" s="90">
        <f>[1]gerencia!$G$19</f>
        <v>932.13900000000001</v>
      </c>
    </row>
    <row r="17" spans="1:7" x14ac:dyDescent="0.2">
      <c r="A17" s="12">
        <v>515</v>
      </c>
      <c r="B17" s="19" t="s">
        <v>23</v>
      </c>
      <c r="C17" s="89">
        <f>SUM(C18:C18)</f>
        <v>803.25</v>
      </c>
      <c r="D17" s="89">
        <f>SUM(D18:D18)</f>
        <v>573.75</v>
      </c>
      <c r="E17" s="89">
        <f>SUM(E18:E18)</f>
        <v>0</v>
      </c>
      <c r="F17" s="89">
        <f>SUM(F18:F18)</f>
        <v>1377</v>
      </c>
    </row>
    <row r="18" spans="1:7" x14ac:dyDescent="0.2">
      <c r="A18" s="17">
        <v>51501</v>
      </c>
      <c r="B18" s="20" t="s">
        <v>22</v>
      </c>
      <c r="C18" s="90">
        <v>803.25</v>
      </c>
      <c r="D18" s="90">
        <v>573.75</v>
      </c>
      <c r="E18" s="90"/>
      <c r="F18" s="90">
        <f>[1]gerencia!$G$20</f>
        <v>1377</v>
      </c>
    </row>
    <row r="19" spans="1:7" x14ac:dyDescent="0.2">
      <c r="A19" s="12">
        <v>54</v>
      </c>
      <c r="B19" s="19" t="s">
        <v>26</v>
      </c>
      <c r="C19" s="33">
        <f>SUM(C20+C29+C34+C36)</f>
        <v>6550</v>
      </c>
      <c r="D19" s="33">
        <f>SUM(D20+D29+D34+D36)</f>
        <v>21050</v>
      </c>
      <c r="E19" s="33">
        <f>SUM(E20+E29+E34+E36)</f>
        <v>0</v>
      </c>
      <c r="F19" s="33">
        <f>SUM(F20+F29+F34+F36)</f>
        <v>27600</v>
      </c>
    </row>
    <row r="20" spans="1:7" x14ac:dyDescent="0.2">
      <c r="A20" s="12">
        <v>541</v>
      </c>
      <c r="B20" s="19" t="s">
        <v>107</v>
      </c>
      <c r="C20" s="33">
        <f>SUM(C21:C28)</f>
        <v>2550</v>
      </c>
      <c r="D20" s="33">
        <f>SUM(D21:D28)</f>
        <v>5950</v>
      </c>
      <c r="E20" s="33">
        <f>SUM(E21:E28)</f>
        <v>0</v>
      </c>
      <c r="F20" s="33">
        <f>SUM(F21:F28)</f>
        <v>8500</v>
      </c>
      <c r="G20" s="21"/>
    </row>
    <row r="21" spans="1:7" x14ac:dyDescent="0.2">
      <c r="A21" s="17">
        <v>54101</v>
      </c>
      <c r="B21" s="20" t="s">
        <v>162</v>
      </c>
      <c r="C21" s="34">
        <v>1000</v>
      </c>
      <c r="D21" s="34">
        <v>800</v>
      </c>
      <c r="E21" s="34"/>
      <c r="F21" s="34">
        <f>SUM(C21:E21)</f>
        <v>1800</v>
      </c>
      <c r="G21" s="21"/>
    </row>
    <row r="22" spans="1:7" x14ac:dyDescent="0.2">
      <c r="A22" s="17">
        <v>54105</v>
      </c>
      <c r="B22" s="20" t="s">
        <v>30</v>
      </c>
      <c r="C22" s="34">
        <v>100</v>
      </c>
      <c r="D22" s="34">
        <v>100</v>
      </c>
      <c r="E22" s="34"/>
      <c r="F22" s="34">
        <f>SUM(C22:E22)</f>
        <v>200</v>
      </c>
      <c r="G22" s="22"/>
    </row>
    <row r="23" spans="1:7" x14ac:dyDescent="0.2">
      <c r="A23" s="17">
        <v>54111</v>
      </c>
      <c r="B23" s="20" t="s">
        <v>143</v>
      </c>
      <c r="C23" s="90">
        <v>200</v>
      </c>
      <c r="D23" s="34"/>
      <c r="E23" s="34"/>
      <c r="F23" s="34">
        <f t="shared" ref="F23" si="1">SUM(C23:E23)</f>
        <v>200</v>
      </c>
      <c r="G23" s="22"/>
    </row>
    <row r="24" spans="1:7" x14ac:dyDescent="0.2">
      <c r="A24" s="17">
        <v>54114</v>
      </c>
      <c r="B24" s="20" t="s">
        <v>34</v>
      </c>
      <c r="C24" s="34">
        <v>100</v>
      </c>
      <c r="D24" s="34">
        <v>200</v>
      </c>
      <c r="E24" s="34"/>
      <c r="F24" s="34">
        <f t="shared" ref="F24:F46" si="2">SUM(C24:E24)</f>
        <v>300</v>
      </c>
      <c r="G24" s="22"/>
    </row>
    <row r="25" spans="1:7" x14ac:dyDescent="0.2">
      <c r="A25" s="17">
        <v>54116</v>
      </c>
      <c r="B25" s="20" t="s">
        <v>163</v>
      </c>
      <c r="C25" s="34">
        <v>500</v>
      </c>
      <c r="D25" s="34"/>
      <c r="E25" s="34"/>
      <c r="F25" s="34">
        <f t="shared" si="2"/>
        <v>500</v>
      </c>
      <c r="G25" s="22"/>
    </row>
    <row r="26" spans="1:7" x14ac:dyDescent="0.2">
      <c r="A26" s="17">
        <v>54118</v>
      </c>
      <c r="B26" s="20" t="s">
        <v>156</v>
      </c>
      <c r="C26" s="34">
        <v>150</v>
      </c>
      <c r="D26" s="34">
        <v>2350</v>
      </c>
      <c r="E26" s="34"/>
      <c r="F26" s="34">
        <f t="shared" si="2"/>
        <v>2500</v>
      </c>
      <c r="G26" s="22"/>
    </row>
    <row r="27" spans="1:7" x14ac:dyDescent="0.2">
      <c r="A27" s="17">
        <v>54119</v>
      </c>
      <c r="B27" s="20" t="s">
        <v>157</v>
      </c>
      <c r="C27" s="34">
        <v>500</v>
      </c>
      <c r="D27" s="34">
        <v>2000</v>
      </c>
      <c r="E27" s="34"/>
      <c r="F27" s="34">
        <f t="shared" si="2"/>
        <v>2500</v>
      </c>
      <c r="G27" s="22"/>
    </row>
    <row r="28" spans="1:7" x14ac:dyDescent="0.2">
      <c r="A28" s="17">
        <v>54199</v>
      </c>
      <c r="B28" s="20" t="s">
        <v>36</v>
      </c>
      <c r="C28" s="34"/>
      <c r="D28" s="34">
        <v>500</v>
      </c>
      <c r="E28" s="34"/>
      <c r="F28" s="34">
        <f t="shared" si="2"/>
        <v>500</v>
      </c>
      <c r="G28" s="22"/>
    </row>
    <row r="29" spans="1:7" x14ac:dyDescent="0.2">
      <c r="A29" s="12">
        <v>543</v>
      </c>
      <c r="B29" s="19" t="s">
        <v>108</v>
      </c>
      <c r="C29" s="33">
        <f>SUM(C30:C33)</f>
        <v>3500</v>
      </c>
      <c r="D29" s="33">
        <f>SUM(D30:D33)</f>
        <v>13000</v>
      </c>
      <c r="E29" s="33">
        <f>SUM(E30:E33)</f>
        <v>0</v>
      </c>
      <c r="F29" s="33">
        <f>SUM(F30:F33)</f>
        <v>16500</v>
      </c>
      <c r="G29" s="21"/>
    </row>
    <row r="30" spans="1:7" x14ac:dyDescent="0.2">
      <c r="A30" s="17">
        <v>54301</v>
      </c>
      <c r="B30" s="20" t="s">
        <v>41</v>
      </c>
      <c r="C30" s="34"/>
      <c r="D30" s="34">
        <v>5000</v>
      </c>
      <c r="E30" s="34"/>
      <c r="F30" s="34">
        <f t="shared" si="2"/>
        <v>5000</v>
      </c>
      <c r="G30" s="22"/>
    </row>
    <row r="31" spans="1:7" x14ac:dyDescent="0.2">
      <c r="A31" s="17">
        <v>54304</v>
      </c>
      <c r="B31" s="20" t="s">
        <v>159</v>
      </c>
      <c r="C31" s="34">
        <v>2000</v>
      </c>
      <c r="D31" s="34">
        <v>2000</v>
      </c>
      <c r="E31" s="34"/>
      <c r="F31" s="34">
        <f t="shared" si="2"/>
        <v>4000</v>
      </c>
      <c r="G31" s="22"/>
    </row>
    <row r="32" spans="1:7" x14ac:dyDescent="0.2">
      <c r="A32" s="93">
        <v>54313</v>
      </c>
      <c r="B32" s="18" t="s">
        <v>77</v>
      </c>
      <c r="C32" s="94">
        <v>500</v>
      </c>
      <c r="D32" s="94">
        <v>1000</v>
      </c>
      <c r="E32" s="94"/>
      <c r="F32" s="34">
        <f t="shared" si="2"/>
        <v>1500</v>
      </c>
      <c r="G32" s="22"/>
    </row>
    <row r="33" spans="1:7" x14ac:dyDescent="0.2">
      <c r="A33" s="93">
        <v>54314</v>
      </c>
      <c r="B33" s="18" t="s">
        <v>96</v>
      </c>
      <c r="C33" s="94">
        <v>1000</v>
      </c>
      <c r="D33" s="98">
        <v>5000</v>
      </c>
      <c r="E33" s="94"/>
      <c r="F33" s="34">
        <f t="shared" si="2"/>
        <v>6000</v>
      </c>
      <c r="G33" s="22"/>
    </row>
    <row r="34" spans="1:7" x14ac:dyDescent="0.2">
      <c r="A34" s="10">
        <v>544</v>
      </c>
      <c r="B34" s="11" t="s">
        <v>109</v>
      </c>
      <c r="C34" s="32">
        <f>SUM(C35:C35)</f>
        <v>500</v>
      </c>
      <c r="D34" s="32">
        <f>SUM(D35:D35)</f>
        <v>100</v>
      </c>
      <c r="E34" s="32">
        <f>SUM(E35:E35)</f>
        <v>0</v>
      </c>
      <c r="F34" s="32">
        <f>SUM(F35:F35)</f>
        <v>600</v>
      </c>
      <c r="G34" s="23"/>
    </row>
    <row r="35" spans="1:7" x14ac:dyDescent="0.2">
      <c r="A35" s="17">
        <v>54401</v>
      </c>
      <c r="B35" s="20" t="s">
        <v>48</v>
      </c>
      <c r="C35" s="34">
        <v>500</v>
      </c>
      <c r="D35" s="34">
        <v>100</v>
      </c>
      <c r="E35" s="34"/>
      <c r="F35" s="34">
        <f t="shared" si="2"/>
        <v>600</v>
      </c>
      <c r="G35" s="22"/>
    </row>
    <row r="36" spans="1:7" x14ac:dyDescent="0.2">
      <c r="A36" s="12">
        <v>545</v>
      </c>
      <c r="B36" s="19" t="s">
        <v>113</v>
      </c>
      <c r="C36" s="33">
        <f>SUM(C37:C37)</f>
        <v>0</v>
      </c>
      <c r="D36" s="33">
        <f>SUM(D37:D37)</f>
        <v>2000</v>
      </c>
      <c r="E36" s="33">
        <f>SUM(E37:E37)</f>
        <v>0</v>
      </c>
      <c r="F36" s="33">
        <f>SUM(F37:F37)</f>
        <v>2000</v>
      </c>
      <c r="G36" s="21"/>
    </row>
    <row r="37" spans="1:7" x14ac:dyDescent="0.2">
      <c r="A37" s="17">
        <v>54503</v>
      </c>
      <c r="B37" s="20" t="s">
        <v>50</v>
      </c>
      <c r="C37" s="33"/>
      <c r="D37" s="34">
        <v>2000</v>
      </c>
      <c r="E37" s="33"/>
      <c r="F37" s="34">
        <f t="shared" si="2"/>
        <v>2000</v>
      </c>
      <c r="G37" s="21"/>
    </row>
    <row r="38" spans="1:7" x14ac:dyDescent="0.2">
      <c r="A38" s="12">
        <v>55</v>
      </c>
      <c r="B38" s="19" t="s">
        <v>52</v>
      </c>
      <c r="C38" s="33">
        <f>SUM(C39+C41)</f>
        <v>5110</v>
      </c>
      <c r="D38" s="33">
        <f t="shared" ref="D38:F38" si="3">SUM(D39+D41)</f>
        <v>5000</v>
      </c>
      <c r="E38" s="33">
        <f t="shared" si="3"/>
        <v>0</v>
      </c>
      <c r="F38" s="33">
        <f t="shared" si="3"/>
        <v>10110</v>
      </c>
      <c r="G38" s="21"/>
    </row>
    <row r="39" spans="1:7" x14ac:dyDescent="0.2">
      <c r="A39" s="12">
        <v>556</v>
      </c>
      <c r="B39" s="19" t="s">
        <v>111</v>
      </c>
      <c r="C39" s="33">
        <f>SUM(C40:C40)</f>
        <v>110</v>
      </c>
      <c r="D39" s="33">
        <f>SUM(D40:D40)</f>
        <v>0</v>
      </c>
      <c r="E39" s="33">
        <f>SUM(E40:E40)</f>
        <v>0</v>
      </c>
      <c r="F39" s="33">
        <f>SUM(F40:F40)</f>
        <v>110</v>
      </c>
      <c r="G39" s="22"/>
    </row>
    <row r="40" spans="1:7" x14ac:dyDescent="0.2">
      <c r="A40" s="17">
        <v>55601</v>
      </c>
      <c r="B40" s="20" t="s">
        <v>53</v>
      </c>
      <c r="C40" s="34">
        <v>110</v>
      </c>
      <c r="D40" s="34"/>
      <c r="E40" s="34"/>
      <c r="F40" s="34">
        <f t="shared" si="2"/>
        <v>110</v>
      </c>
      <c r="G40" s="22"/>
    </row>
    <row r="41" spans="1:7" x14ac:dyDescent="0.2">
      <c r="A41" s="12">
        <v>557</v>
      </c>
      <c r="B41" s="19" t="s">
        <v>112</v>
      </c>
      <c r="C41" s="33">
        <f>SUM(C42)</f>
        <v>5000</v>
      </c>
      <c r="D41" s="33">
        <f t="shared" ref="D41:F41" si="4">SUM(D42)</f>
        <v>5000</v>
      </c>
      <c r="E41" s="33">
        <f t="shared" si="4"/>
        <v>0</v>
      </c>
      <c r="F41" s="33">
        <f t="shared" si="4"/>
        <v>10000</v>
      </c>
      <c r="G41" s="22"/>
    </row>
    <row r="42" spans="1:7" x14ac:dyDescent="0.2">
      <c r="A42" s="17">
        <v>55799</v>
      </c>
      <c r="B42" s="20" t="s">
        <v>56</v>
      </c>
      <c r="C42" s="34">
        <v>5000</v>
      </c>
      <c r="D42" s="34">
        <v>5000</v>
      </c>
      <c r="E42" s="34"/>
      <c r="F42" s="34">
        <f t="shared" si="2"/>
        <v>10000</v>
      </c>
      <c r="G42" s="22"/>
    </row>
    <row r="43" spans="1:7" x14ac:dyDescent="0.2">
      <c r="A43" s="12">
        <v>61</v>
      </c>
      <c r="B43" s="19" t="s">
        <v>58</v>
      </c>
      <c r="C43" s="33">
        <f>SUM(C44:C44)</f>
        <v>2000</v>
      </c>
      <c r="D43" s="33">
        <f>SUM(D44:D44)</f>
        <v>350</v>
      </c>
      <c r="E43" s="33">
        <f>SUM(E44:E44)</f>
        <v>0</v>
      </c>
      <c r="F43" s="33">
        <f>SUM(F44:F44)</f>
        <v>2350</v>
      </c>
      <c r="G43" s="22"/>
    </row>
    <row r="44" spans="1:7" x14ac:dyDescent="0.2">
      <c r="A44" s="12">
        <v>611</v>
      </c>
      <c r="B44" s="19" t="s">
        <v>59</v>
      </c>
      <c r="C44" s="33">
        <f>SUM(C45:C46)</f>
        <v>2000</v>
      </c>
      <c r="D44" s="33">
        <f t="shared" ref="D44:F44" si="5">SUM(D45:D46)</f>
        <v>350</v>
      </c>
      <c r="E44" s="33">
        <f t="shared" si="5"/>
        <v>0</v>
      </c>
      <c r="F44" s="33">
        <f t="shared" si="5"/>
        <v>2350</v>
      </c>
      <c r="G44" s="22"/>
    </row>
    <row r="45" spans="1:7" x14ac:dyDescent="0.2">
      <c r="A45" s="17">
        <v>61101</v>
      </c>
      <c r="B45" s="20" t="s">
        <v>60</v>
      </c>
      <c r="C45" s="34">
        <v>1000</v>
      </c>
      <c r="D45" s="34">
        <v>250</v>
      </c>
      <c r="E45" s="34"/>
      <c r="F45" s="34">
        <f t="shared" si="2"/>
        <v>1250</v>
      </c>
      <c r="G45" s="22"/>
    </row>
    <row r="46" spans="1:7" x14ac:dyDescent="0.2">
      <c r="A46" s="17">
        <v>61199</v>
      </c>
      <c r="B46" s="20" t="s">
        <v>63</v>
      </c>
      <c r="C46" s="34">
        <v>1000</v>
      </c>
      <c r="D46" s="34">
        <v>100</v>
      </c>
      <c r="E46" s="34"/>
      <c r="F46" s="34">
        <f t="shared" si="2"/>
        <v>1100</v>
      </c>
      <c r="G46" s="22"/>
    </row>
    <row r="47" spans="1:7" x14ac:dyDescent="0.2">
      <c r="A47" s="17"/>
      <c r="B47" s="19" t="s">
        <v>68</v>
      </c>
      <c r="C47" s="33">
        <f>SUM(C11+C19+C38+C43)</f>
        <v>29323.83</v>
      </c>
      <c r="D47" s="33">
        <f t="shared" ref="D47:F47" si="6">SUM(D11+D19+D38+D43)</f>
        <v>34172.86</v>
      </c>
      <c r="E47" s="33">
        <f t="shared" si="6"/>
        <v>0</v>
      </c>
      <c r="F47" s="33">
        <f t="shared" si="6"/>
        <v>63496.688999999998</v>
      </c>
      <c r="G47" s="22"/>
    </row>
    <row r="48" spans="1:7" x14ac:dyDescent="0.2">
      <c r="A48" s="17"/>
      <c r="B48" s="20"/>
      <c r="C48" s="34"/>
      <c r="D48" s="34"/>
      <c r="E48" s="34"/>
      <c r="F48" s="34"/>
      <c r="G48" s="22"/>
    </row>
    <row r="49" spans="1:7" x14ac:dyDescent="0.2">
      <c r="A49" s="12"/>
      <c r="B49" s="19" t="s">
        <v>69</v>
      </c>
      <c r="C49" s="33">
        <f>SUM(C11+C19+C38+C43)</f>
        <v>29323.83</v>
      </c>
      <c r="D49" s="33">
        <f t="shared" ref="D49:F49" si="7">SUM(D11+D19+D38+D43)</f>
        <v>34172.86</v>
      </c>
      <c r="E49" s="33">
        <f>SUM(E11+E19+E38+E41+E43)</f>
        <v>0</v>
      </c>
      <c r="F49" s="33">
        <f t="shared" si="7"/>
        <v>63496.688999999998</v>
      </c>
      <c r="G49" s="36"/>
    </row>
    <row r="50" spans="1:7" x14ac:dyDescent="0.2">
      <c r="A50" s="12"/>
      <c r="B50" s="19" t="s">
        <v>70</v>
      </c>
      <c r="C50" s="33">
        <f>SUM(C12+C15+C17+C20+C29+C34+C36+C39+C44)</f>
        <v>24323.83</v>
      </c>
      <c r="D50" s="33">
        <f>SUM(D12+D15+D17+D20+D29+D34+D36+D39+D41+D44)</f>
        <v>34172.86</v>
      </c>
      <c r="E50" s="33">
        <f t="shared" ref="E50" si="8">SUM(E12+E15+E17+E20+E29+E34+E36+E39+E44)</f>
        <v>0</v>
      </c>
      <c r="F50" s="33">
        <f>SUM(F12+F15+F17+F20+F29+F34+F36+F39+F41+F44)</f>
        <v>63496.688999999998</v>
      </c>
      <c r="G50" s="36"/>
    </row>
    <row r="51" spans="1:7" x14ac:dyDescent="0.2">
      <c r="A51" s="12"/>
      <c r="B51" s="19" t="s">
        <v>71</v>
      </c>
      <c r="C51" s="33">
        <f>SUM(C13+C14+C16+C18+C21+C22+C23+C24+C25+C26+C27+C28+C30+C31+C32+C33+C35+C37+C40+C45+C46)</f>
        <v>24323.83</v>
      </c>
      <c r="D51" s="33">
        <f>SUM(D13+D14+D16+D18+D21+D22+D23+D24+D25+D26+D27+D28+D30+D31+D32+D33+D35+D37+D40+D42+D45+D46)</f>
        <v>34172.86</v>
      </c>
      <c r="E51" s="33">
        <f>SUM(E13+E14+E16+E18+E21+E22+E23+E24+E25+E26+E27+E28+E30+E31+E32+E33+E35+E37+E40+E42+E45+E46)</f>
        <v>0</v>
      </c>
      <c r="F51" s="33">
        <f>SUM(F13+F14+F16+F18+F21+F22+F23+F24+F25+F26+F27+F28+F30+F31+F32+F33+F35+F37+F40+F42+F45+F46)</f>
        <v>63496.688999999998</v>
      </c>
      <c r="G51" s="163"/>
    </row>
    <row r="52" spans="1:7" x14ac:dyDescent="0.2">
      <c r="A52" s="24"/>
      <c r="G52" s="22"/>
    </row>
    <row r="53" spans="1:7" x14ac:dyDescent="0.2">
      <c r="G53" s="22"/>
    </row>
    <row r="54" spans="1:7" x14ac:dyDescent="0.2">
      <c r="G54" s="22"/>
    </row>
    <row r="55" spans="1:7" x14ac:dyDescent="0.2">
      <c r="G55" s="22"/>
    </row>
    <row r="56" spans="1:7" x14ac:dyDescent="0.2">
      <c r="G56" s="22"/>
    </row>
    <row r="57" spans="1:7" x14ac:dyDescent="0.2">
      <c r="G57" s="22"/>
    </row>
    <row r="58" spans="1:7" x14ac:dyDescent="0.2">
      <c r="G58" s="22"/>
    </row>
    <row r="59" spans="1:7" x14ac:dyDescent="0.2">
      <c r="G59" s="22"/>
    </row>
    <row r="60" spans="1:7" x14ac:dyDescent="0.2">
      <c r="G60" s="22"/>
    </row>
    <row r="61" spans="1:7" x14ac:dyDescent="0.2">
      <c r="G61" s="22"/>
    </row>
    <row r="62" spans="1:7" x14ac:dyDescent="0.2">
      <c r="G62" s="22"/>
    </row>
    <row r="63" spans="1:7" x14ac:dyDescent="0.2">
      <c r="G63" s="22"/>
    </row>
    <row r="64" spans="1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80" spans="7:7" x14ac:dyDescent="0.2">
      <c r="G80" s="22"/>
    </row>
    <row r="93" ht="15" customHeight="1" x14ac:dyDescent="0.2"/>
    <row r="1100" spans="7:7" x14ac:dyDescent="0.2">
      <c r="G1100" s="25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26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27"/>
    </row>
    <row r="1119" spans="7:7" x14ac:dyDescent="0.2">
      <c r="G1119" s="28"/>
    </row>
    <row r="1120" spans="7:7" x14ac:dyDescent="0.2">
      <c r="G1120" s="27"/>
    </row>
    <row r="1121" spans="7:7" x14ac:dyDescent="0.2">
      <c r="G1121" s="29"/>
    </row>
    <row r="1122" spans="7:7" x14ac:dyDescent="0.2">
      <c r="G1122" s="22"/>
    </row>
    <row r="1123" spans="7:7" x14ac:dyDescent="0.2">
      <c r="G1123" s="21"/>
    </row>
    <row r="1124" spans="7:7" x14ac:dyDescent="0.2">
      <c r="G1124" s="22"/>
    </row>
    <row r="1125" spans="7:7" x14ac:dyDescent="0.2">
      <c r="G1125" s="22"/>
    </row>
    <row r="1126" spans="7:7" x14ac:dyDescent="0.2">
      <c r="G1126" s="22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1132" spans="7:7" x14ac:dyDescent="0.2">
      <c r="G1132" s="21"/>
    </row>
    <row r="2474" spans="8:102" ht="11.1" customHeight="1" x14ac:dyDescent="0.2">
      <c r="H2474" s="25"/>
      <c r="I2474" s="25"/>
      <c r="J2474" s="25"/>
      <c r="K2474" s="25"/>
      <c r="L2474" s="25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5"/>
      <c r="AB2474" s="25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/>
      <c r="AQ2474" s="25"/>
      <c r="AR2474" s="25"/>
      <c r="AS2474" s="25"/>
      <c r="AT2474" s="25"/>
      <c r="AU2474" s="25"/>
      <c r="AV2474" s="25"/>
      <c r="AW2474" s="25"/>
      <c r="AX2474" s="25"/>
      <c r="AZ2474" s="25"/>
      <c r="BA2474" s="25"/>
      <c r="BB2474" s="25"/>
      <c r="BC2474" s="25"/>
      <c r="BD2474" s="25"/>
      <c r="BE2474" s="25"/>
      <c r="BG2474" s="25"/>
      <c r="BH2474" s="25"/>
      <c r="BI2474" s="25"/>
      <c r="BJ2474" s="25"/>
      <c r="BK2474" s="25"/>
      <c r="BL2474" s="25"/>
      <c r="BN2474" s="25"/>
      <c r="BO2474" s="25"/>
      <c r="BP2474" s="25"/>
      <c r="BQ2474" s="25"/>
      <c r="BR2474" s="25"/>
      <c r="BS2474" s="25"/>
      <c r="BU2474" s="25"/>
      <c r="BV2474" s="25"/>
      <c r="BW2474" s="25"/>
      <c r="BX2474" s="25"/>
      <c r="BY2474" s="25"/>
      <c r="BZ2474" s="25"/>
      <c r="CB2474" s="25"/>
      <c r="CC2474" s="25"/>
      <c r="CD2474" s="25"/>
      <c r="CE2474" s="25"/>
      <c r="CF2474" s="25"/>
      <c r="CG2474" s="25"/>
      <c r="CI2474" s="25"/>
      <c r="CJ2474" s="25"/>
      <c r="CK2474" s="25"/>
      <c r="CL2474" s="25"/>
      <c r="CM2474" s="25"/>
      <c r="CN2474" s="25"/>
      <c r="CP2474" s="25"/>
      <c r="CQ2474" s="25"/>
      <c r="CR2474" s="25"/>
      <c r="CS2474" s="25"/>
      <c r="CT2474" s="25"/>
      <c r="CU2474" s="25"/>
      <c r="CW2474" s="25"/>
      <c r="CX2474" s="25"/>
    </row>
    <row r="2475" spans="8:102" ht="11.1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Z2475" s="1"/>
      <c r="BA2475" s="1"/>
      <c r="BB2475" s="1"/>
      <c r="BC2475" s="1"/>
      <c r="BD2475" s="1"/>
      <c r="BE2475" s="1"/>
      <c r="BG2475" s="1"/>
      <c r="BH2475" s="1"/>
      <c r="BI2475" s="1"/>
      <c r="BJ2475" s="1"/>
      <c r="BK2475" s="1"/>
      <c r="BL2475" s="1"/>
      <c r="BN2475" s="1"/>
      <c r="BO2475" s="1"/>
      <c r="BP2475" s="1"/>
      <c r="BQ2475" s="1"/>
      <c r="BR2475" s="1"/>
      <c r="BS2475" s="1"/>
      <c r="BU2475" s="1"/>
      <c r="BV2475" s="1"/>
      <c r="BW2475" s="1"/>
      <c r="BX2475" s="1"/>
      <c r="BY2475" s="1"/>
      <c r="BZ2475" s="1"/>
      <c r="CB2475" s="1"/>
      <c r="CC2475" s="1"/>
      <c r="CD2475" s="1"/>
      <c r="CE2475" s="1"/>
      <c r="CF2475" s="1"/>
      <c r="CG2475" s="1"/>
      <c r="CI2475" s="1"/>
      <c r="CJ2475" s="1"/>
      <c r="CK2475" s="1"/>
      <c r="CL2475" s="1"/>
      <c r="CM2475" s="1"/>
      <c r="CN2475" s="1"/>
      <c r="CP2475" s="1"/>
      <c r="CQ2475" s="1"/>
      <c r="CR2475" s="1"/>
      <c r="CS2475" s="1"/>
      <c r="CT2475" s="1"/>
      <c r="CU2475" s="1"/>
      <c r="CW2475" s="1"/>
      <c r="CX2475" s="1"/>
    </row>
    <row r="2476" spans="8:102" ht="11.1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Q2476" s="1"/>
      <c r="AR2476" s="1"/>
      <c r="AS2476" s="1"/>
      <c r="AT2476" s="1"/>
      <c r="AV2476" s="1"/>
      <c r="AX2476" s="1"/>
      <c r="AZ2476" s="1"/>
      <c r="BA2476" s="1"/>
      <c r="BB2476" s="1"/>
      <c r="BC2476" s="1"/>
      <c r="BD2476" s="1"/>
      <c r="BE2476" s="1"/>
      <c r="BG2476" s="1"/>
      <c r="BH2476" s="1"/>
      <c r="BI2476" s="1"/>
      <c r="BJ2476" s="1"/>
      <c r="BL2476" s="1"/>
      <c r="BN2476" s="1"/>
      <c r="BO2476" s="1"/>
      <c r="BP2476" s="1"/>
      <c r="BQ2476" s="1"/>
      <c r="BR2476" s="1"/>
      <c r="BS2476" s="1"/>
      <c r="BU2476" s="1"/>
      <c r="BV2476" s="1"/>
      <c r="BW2476" s="1"/>
      <c r="BX2476" s="1"/>
      <c r="BY2476" s="1"/>
      <c r="BZ2476" s="1"/>
      <c r="CB2476" s="1"/>
      <c r="CD2476" s="1"/>
      <c r="CE2476" s="1"/>
      <c r="CF2476" s="1"/>
      <c r="CG2476" s="1"/>
      <c r="CI2476" s="1"/>
      <c r="CJ2476" s="1"/>
      <c r="CK2476" s="1"/>
      <c r="CL2476" s="1"/>
      <c r="CM2476" s="1"/>
      <c r="CN2476" s="1"/>
      <c r="CP2476" s="1"/>
      <c r="CQ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Q2477" s="1"/>
      <c r="AR2477" s="1"/>
      <c r="AS2477" s="1"/>
      <c r="AT2477" s="1"/>
      <c r="AV2477" s="1"/>
      <c r="AX2477" s="1"/>
      <c r="AZ2477" s="1"/>
      <c r="BA2477" s="1"/>
      <c r="BB2477" s="1"/>
      <c r="BC2477" s="1"/>
      <c r="BD2477" s="1"/>
      <c r="BE2477" s="1"/>
      <c r="BG2477" s="1"/>
      <c r="BH2477" s="1"/>
      <c r="BI2477" s="1"/>
      <c r="BJ2477" s="1"/>
      <c r="BL2477" s="1"/>
      <c r="BN2477" s="1"/>
      <c r="BO2477" s="1"/>
      <c r="BP2477" s="1"/>
      <c r="BQ2477" s="1"/>
      <c r="BR2477" s="1"/>
      <c r="BS2477" s="1"/>
      <c r="BU2477" s="1"/>
      <c r="BV2477" s="1"/>
      <c r="BW2477" s="1"/>
      <c r="BX2477" s="1"/>
      <c r="BY2477" s="1"/>
      <c r="BZ2477" s="1"/>
      <c r="CB2477" s="1"/>
      <c r="CD2477" s="1"/>
      <c r="CE2477" s="1"/>
      <c r="CF2477" s="1"/>
      <c r="CG2477" s="1"/>
      <c r="CI2477" s="1"/>
      <c r="CJ2477" s="1"/>
      <c r="CK2477" s="1"/>
      <c r="CL2477" s="1"/>
      <c r="CM2477" s="1"/>
      <c r="CN2477" s="1"/>
      <c r="CP2477" s="1"/>
      <c r="CQ2477" s="1"/>
      <c r="CR2477" s="1"/>
      <c r="CW2477" s="1"/>
      <c r="CX2477" s="1"/>
    </row>
    <row r="2478" spans="8:102" ht="12.95" customHeight="1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N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N2478" s="1"/>
      <c r="CR2478" s="1"/>
      <c r="CW2478" s="1"/>
      <c r="CX2478" s="1"/>
    </row>
    <row r="2479" spans="8:102" ht="12.95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F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N2479" s="1"/>
      <c r="CR2479" s="1"/>
      <c r="CW2479" s="1"/>
      <c r="CX2479" s="1"/>
    </row>
    <row r="2480" spans="8:102" ht="12.95" customHeight="1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F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N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H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H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X2486" s="1"/>
      <c r="Y2486" s="1"/>
      <c r="Z2486" s="1"/>
      <c r="AA2486" s="1"/>
      <c r="AD2486" s="1"/>
      <c r="AE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L2487" s="1"/>
      <c r="N2487" s="1"/>
      <c r="O2487" s="1"/>
      <c r="P2487" s="1"/>
      <c r="Q2487" s="1"/>
      <c r="R2487" s="1"/>
      <c r="S2487" s="1"/>
      <c r="T2487" s="1"/>
      <c r="V2487" s="1"/>
      <c r="W2487" s="1"/>
      <c r="Y2487" s="1"/>
      <c r="AA2487" s="1"/>
      <c r="AD2487" s="1"/>
      <c r="AE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I2488" s="1"/>
      <c r="J2488" s="1"/>
      <c r="K2488" s="1"/>
      <c r="N2488" s="1"/>
      <c r="O2488" s="1"/>
      <c r="P2488" s="1"/>
      <c r="Q2488" s="1"/>
      <c r="R2488" s="1"/>
      <c r="S2488" s="1"/>
      <c r="T2488" s="1"/>
      <c r="V2488" s="1"/>
      <c r="W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I2489" s="1"/>
      <c r="J2489" s="1"/>
      <c r="K2489" s="1"/>
      <c r="N2489" s="1"/>
      <c r="O2489" s="1"/>
      <c r="P2489" s="1"/>
      <c r="Q2489" s="1"/>
      <c r="R2489" s="1"/>
      <c r="S2489" s="1"/>
      <c r="T2489" s="1"/>
      <c r="V2489" s="1"/>
      <c r="W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H2490" s="1"/>
      <c r="O2490" s="1"/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H2491" s="1"/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I2491" s="1"/>
      <c r="BJ2491" s="1"/>
      <c r="BL2491" s="1"/>
      <c r="BO2491" s="1"/>
      <c r="BP2491" s="1"/>
      <c r="BQ2491" s="1"/>
      <c r="BR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28" x14ac:dyDescent="0.2">
      <c r="S2492" s="1"/>
      <c r="T2492" s="1"/>
      <c r="V2492" s="1"/>
      <c r="Y2492" s="1"/>
      <c r="AG2492" s="1"/>
      <c r="AJ2492" s="1"/>
      <c r="AK2492" s="1"/>
      <c r="AM2492" s="1"/>
      <c r="AO2492" s="1"/>
      <c r="AP2492" s="1"/>
      <c r="AS2492" s="1"/>
      <c r="AV2492" s="1"/>
      <c r="AX2492" s="1"/>
      <c r="AZ2492" s="1"/>
      <c r="BA2492" s="1"/>
      <c r="BB2492" s="1"/>
      <c r="BC2492" s="1"/>
      <c r="BE2492" s="1"/>
      <c r="BG2492" s="1"/>
      <c r="BH2492" s="1"/>
      <c r="BJ2492" s="1"/>
      <c r="BL2492" s="1"/>
      <c r="BO2492" s="1"/>
      <c r="BP2492" s="1"/>
      <c r="BQ2492" s="1"/>
      <c r="BS2492" s="1"/>
      <c r="BV2492" s="1"/>
      <c r="BW2492" s="1"/>
      <c r="BX2492" s="1"/>
      <c r="BY2492" s="1"/>
      <c r="BZ2492" s="1"/>
      <c r="CD2492" s="1"/>
      <c r="CE2492" s="1"/>
      <c r="CF2492" s="1"/>
      <c r="CG2492" s="1"/>
      <c r="CJ2492" s="1"/>
      <c r="CK2492" s="1"/>
      <c r="CL2492" s="1"/>
      <c r="CM2492" s="1"/>
      <c r="CR2492" s="1"/>
      <c r="CW2492" s="1"/>
      <c r="CX2492" s="1"/>
    </row>
    <row r="2493" spans="8:128" x14ac:dyDescent="0.2">
      <c r="S2493" s="1"/>
      <c r="T2493" s="1"/>
      <c r="V2493" s="1"/>
      <c r="Y2493" s="1"/>
      <c r="AG2493" s="1"/>
      <c r="AJ2493" s="1"/>
      <c r="AK2493" s="1"/>
      <c r="AM2493" s="1"/>
      <c r="AO2493" s="1"/>
      <c r="AP2493" s="1"/>
      <c r="AZ2493" s="1"/>
      <c r="BA2493" s="1"/>
      <c r="BH2493" s="1"/>
      <c r="BO2493" s="1"/>
      <c r="BP2493" s="1"/>
      <c r="CD2493" s="1"/>
      <c r="CE2493" s="1"/>
      <c r="CF2493" s="1"/>
      <c r="CW2493" s="1"/>
      <c r="CX2493" s="1"/>
    </row>
    <row r="2494" spans="8:128" x14ac:dyDescent="0.2">
      <c r="AG2494" s="1"/>
      <c r="AK2494" s="1"/>
      <c r="AM2494" s="1"/>
      <c r="AP2494" s="1"/>
      <c r="AZ2494" s="1"/>
      <c r="BA2494" s="1"/>
      <c r="BO2494" s="1"/>
      <c r="BP2494" s="1"/>
      <c r="CD2494" s="1"/>
      <c r="CE2494" s="1"/>
      <c r="CF2494" s="1"/>
      <c r="CW2494" s="1"/>
    </row>
    <row r="2495" spans="8:128" x14ac:dyDescent="0.2"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29"/>
      <c r="Z2495" s="29"/>
      <c r="AA2495" s="29"/>
      <c r="AB2495" s="29"/>
      <c r="AC2495" s="29"/>
      <c r="AD2495" s="29"/>
      <c r="AE2495" s="29"/>
      <c r="AF2495" s="29"/>
      <c r="AG2495" s="29"/>
      <c r="AH2495" s="29"/>
      <c r="AI2495" s="29"/>
      <c r="AJ2495" s="29"/>
      <c r="AK2495" s="29"/>
      <c r="AL2495" s="29"/>
      <c r="AM2495" s="29"/>
      <c r="AN2495" s="29"/>
      <c r="AO2495" s="29"/>
      <c r="AP2495" s="29"/>
      <c r="AQ2495" s="29"/>
      <c r="AR2495" s="29"/>
      <c r="AS2495" s="29"/>
      <c r="AT2495" s="29"/>
      <c r="AU2495" s="29"/>
      <c r="AV2495" s="29"/>
      <c r="AW2495" s="29"/>
      <c r="AX2495" s="29"/>
      <c r="AY2495" s="29"/>
      <c r="AZ2495" s="29"/>
      <c r="BA2495" s="29"/>
      <c r="BB2495" s="29"/>
      <c r="BC2495" s="29"/>
      <c r="BD2495" s="29"/>
      <c r="BE2495" s="29"/>
      <c r="BF2495" s="29"/>
      <c r="BG2495" s="29"/>
      <c r="BH2495" s="29"/>
      <c r="BI2495" s="29"/>
      <c r="BJ2495" s="29"/>
      <c r="BK2495" s="29"/>
      <c r="BL2495" s="29"/>
      <c r="BM2495" s="29"/>
      <c r="BN2495" s="29"/>
      <c r="BO2495" s="29"/>
      <c r="BP2495" s="29"/>
      <c r="BQ2495" s="29"/>
      <c r="BR2495" s="29"/>
      <c r="BS2495" s="29"/>
      <c r="BT2495" s="29"/>
      <c r="BU2495" s="29"/>
      <c r="BV2495" s="29"/>
      <c r="BW2495" s="29"/>
      <c r="BX2495" s="29"/>
      <c r="BY2495" s="29"/>
      <c r="BZ2495" s="29"/>
      <c r="CA2495" s="29"/>
      <c r="CB2495" s="29"/>
      <c r="CC2495" s="29"/>
      <c r="CD2495" s="29"/>
      <c r="CE2495" s="29"/>
      <c r="CF2495" s="29"/>
      <c r="CG2495" s="29"/>
      <c r="CH2495" s="29"/>
      <c r="CI2495" s="29"/>
      <c r="CJ2495" s="29"/>
      <c r="CK2495" s="29"/>
      <c r="CL2495" s="29"/>
      <c r="CM2495" s="29"/>
      <c r="CN2495" s="29"/>
      <c r="CO2495" s="29"/>
      <c r="CP2495" s="29"/>
      <c r="CQ2495" s="29"/>
      <c r="CR2495" s="29"/>
      <c r="CS2495" s="29"/>
      <c r="CT2495" s="29"/>
      <c r="CU2495" s="29"/>
      <c r="CV2495" s="29"/>
      <c r="CW2495" s="29"/>
      <c r="CX2495" s="29"/>
      <c r="CY2495" s="29">
        <f t="shared" ref="CY2495:DG2495" si="9">SUM(CY2475:CY2494)</f>
        <v>0</v>
      </c>
      <c r="CZ2495" s="29">
        <f t="shared" si="9"/>
        <v>0</v>
      </c>
      <c r="DA2495" s="29">
        <f t="shared" si="9"/>
        <v>0</v>
      </c>
      <c r="DB2495" s="29">
        <f t="shared" si="9"/>
        <v>0</v>
      </c>
      <c r="DC2495" s="29">
        <f t="shared" si="9"/>
        <v>0</v>
      </c>
      <c r="DD2495" s="29">
        <f t="shared" si="9"/>
        <v>0</v>
      </c>
      <c r="DE2495" s="29">
        <f t="shared" si="9"/>
        <v>0</v>
      </c>
      <c r="DF2495" s="29">
        <f t="shared" si="9"/>
        <v>0</v>
      </c>
      <c r="DG2495" s="29">
        <f t="shared" si="9"/>
        <v>0</v>
      </c>
      <c r="DH2495" s="29"/>
      <c r="DI2495" s="29"/>
      <c r="DJ2495" s="29"/>
      <c r="DK2495" s="29"/>
      <c r="DL2495" s="29"/>
      <c r="DM2495" s="29"/>
      <c r="DN2495" s="29"/>
      <c r="DO2495" s="29"/>
      <c r="DP2495" s="29"/>
      <c r="DQ2495" s="29"/>
      <c r="DR2495" s="29"/>
      <c r="DS2495" s="29"/>
      <c r="DT2495" s="29"/>
      <c r="DU2495" s="29"/>
      <c r="DV2495" s="29"/>
      <c r="DW2495" s="29"/>
      <c r="DX2495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1"/>
  <sheetViews>
    <sheetView topLeftCell="A22" zoomScale="130" zoomScaleNormal="130" workbookViewId="0">
      <selection activeCell="C42" sqref="C42"/>
    </sheetView>
  </sheetViews>
  <sheetFormatPr baseColWidth="10" defaultRowHeight="15" x14ac:dyDescent="0.25"/>
  <cols>
    <col min="1" max="1" width="6.28515625" style="57" customWidth="1"/>
    <col min="2" max="2" width="34.85546875" style="57" customWidth="1"/>
    <col min="3" max="3" width="14.140625" style="57" customWidth="1"/>
    <col min="4" max="4" width="15.5703125" style="57" customWidth="1"/>
    <col min="5" max="5" width="14" style="57" customWidth="1"/>
    <col min="6" max="6" width="14.28515625" style="57" customWidth="1"/>
    <col min="7" max="16384" width="11.42578125" style="57"/>
  </cols>
  <sheetData>
    <row r="1" spans="1:6" x14ac:dyDescent="0.25">
      <c r="A1" s="197" t="s">
        <v>3</v>
      </c>
      <c r="B1" s="197"/>
      <c r="C1" s="197"/>
      <c r="D1" s="197"/>
      <c r="E1" s="197"/>
      <c r="F1" s="197"/>
    </row>
    <row r="2" spans="1:6" x14ac:dyDescent="0.25">
      <c r="A2" s="197" t="s">
        <v>4</v>
      </c>
      <c r="B2" s="197"/>
      <c r="C2" s="197"/>
      <c r="D2" s="197"/>
      <c r="E2" s="197"/>
      <c r="F2" s="197"/>
    </row>
    <row r="3" spans="1:6" x14ac:dyDescent="0.25">
      <c r="A3" s="197" t="s">
        <v>5</v>
      </c>
      <c r="B3" s="197"/>
      <c r="C3" s="197"/>
      <c r="D3" s="197"/>
      <c r="E3" s="197"/>
      <c r="F3" s="197"/>
    </row>
    <row r="4" spans="1:6" x14ac:dyDescent="0.25">
      <c r="A4" s="197" t="s">
        <v>6</v>
      </c>
      <c r="B4" s="197"/>
      <c r="C4" s="197"/>
      <c r="D4" s="197"/>
      <c r="E4" s="197"/>
      <c r="F4" s="197"/>
    </row>
    <row r="5" spans="1:6" x14ac:dyDescent="0.25">
      <c r="A5" s="197" t="s">
        <v>7</v>
      </c>
      <c r="B5" s="197"/>
      <c r="C5" s="197"/>
      <c r="D5" s="197"/>
      <c r="E5" s="197"/>
      <c r="F5" s="197"/>
    </row>
    <row r="6" spans="1:6" x14ac:dyDescent="0.25">
      <c r="A6" s="125"/>
      <c r="B6" s="125" t="s">
        <v>105</v>
      </c>
      <c r="C6" s="125" t="s">
        <v>127</v>
      </c>
      <c r="D6" s="125"/>
      <c r="E6" s="125"/>
      <c r="F6" s="125"/>
    </row>
    <row r="7" spans="1:6" ht="15.75" thickBot="1" x14ac:dyDescent="0.3">
      <c r="A7" s="58"/>
      <c r="B7" s="58"/>
      <c r="C7" s="58"/>
      <c r="D7" s="58"/>
      <c r="E7" s="122" t="s">
        <v>181</v>
      </c>
      <c r="F7" s="58"/>
    </row>
    <row r="8" spans="1:6" x14ac:dyDescent="0.25">
      <c r="A8" s="191" t="s">
        <v>8</v>
      </c>
      <c r="B8" s="193" t="s">
        <v>9</v>
      </c>
      <c r="C8" s="59" t="s">
        <v>10</v>
      </c>
      <c r="D8" s="60" t="s">
        <v>11</v>
      </c>
      <c r="E8" s="61" t="s">
        <v>12</v>
      </c>
      <c r="F8" s="195" t="s">
        <v>0</v>
      </c>
    </row>
    <row r="9" spans="1:6" ht="15.75" thickBot="1" x14ac:dyDescent="0.3">
      <c r="A9" s="192"/>
      <c r="B9" s="194"/>
      <c r="C9" s="62" t="s">
        <v>13</v>
      </c>
      <c r="D9" s="63" t="s">
        <v>14</v>
      </c>
      <c r="E9" s="64" t="s">
        <v>15</v>
      </c>
      <c r="F9" s="196"/>
    </row>
    <row r="10" spans="1:6" x14ac:dyDescent="0.25">
      <c r="A10" s="66">
        <v>51</v>
      </c>
      <c r="B10" s="67" t="s">
        <v>16</v>
      </c>
      <c r="C10" s="68">
        <f>SUM(C11+C14+C16)</f>
        <v>7091.97</v>
      </c>
      <c r="D10" s="68">
        <f>SUM(D11+D14+D16)</f>
        <v>3510.3</v>
      </c>
      <c r="E10" s="68">
        <f>SUM(E11+E14+E16)</f>
        <v>0</v>
      </c>
      <c r="F10" s="68">
        <f>SUM(F11+F14+F16)</f>
        <v>10602.269999999999</v>
      </c>
    </row>
    <row r="11" spans="1:6" x14ac:dyDescent="0.25">
      <c r="A11" s="69">
        <v>511</v>
      </c>
      <c r="B11" s="70" t="s">
        <v>106</v>
      </c>
      <c r="C11" s="71">
        <f>SUM(C12:C13)</f>
        <v>6377.55</v>
      </c>
      <c r="D11" s="71">
        <f>SUM(D12:D13)</f>
        <v>3000</v>
      </c>
      <c r="E11" s="71">
        <f>SUM(E12:E13)</f>
        <v>0</v>
      </c>
      <c r="F11" s="71">
        <f>SUM(C11:E11)</f>
        <v>9377.5499999999993</v>
      </c>
    </row>
    <row r="12" spans="1:6" x14ac:dyDescent="0.25">
      <c r="A12" s="72">
        <v>51101</v>
      </c>
      <c r="B12" s="73" t="s">
        <v>17</v>
      </c>
      <c r="C12" s="74">
        <v>6000</v>
      </c>
      <c r="D12" s="74">
        <v>3000</v>
      </c>
      <c r="E12" s="74"/>
      <c r="F12" s="74">
        <f>SUM(C12:E12)</f>
        <v>9000</v>
      </c>
    </row>
    <row r="13" spans="1:6" x14ac:dyDescent="0.25">
      <c r="A13" s="72">
        <v>51103</v>
      </c>
      <c r="B13" s="78" t="s">
        <v>18</v>
      </c>
      <c r="C13" s="74">
        <v>377.55</v>
      </c>
      <c r="D13" s="120"/>
      <c r="E13" s="121"/>
      <c r="F13" s="121">
        <f>SUM(C13:E13)</f>
        <v>377.55</v>
      </c>
    </row>
    <row r="14" spans="1:6" ht="23.25" x14ac:dyDescent="0.25">
      <c r="A14" s="12">
        <v>514</v>
      </c>
      <c r="B14" s="92" t="s">
        <v>21</v>
      </c>
      <c r="C14" s="89">
        <f>SUM(C15:C15)</f>
        <v>360.01</v>
      </c>
      <c r="D14" s="89">
        <f>SUM(D15:D15)</f>
        <v>257.14999999999998</v>
      </c>
      <c r="E14" s="89">
        <f>SUM(E15:E15)</f>
        <v>0</v>
      </c>
      <c r="F14" s="89">
        <f>SUM(F15:F15)</f>
        <v>617.16</v>
      </c>
    </row>
    <row r="15" spans="1:6" x14ac:dyDescent="0.25">
      <c r="A15" s="17">
        <v>51401</v>
      </c>
      <c r="B15" s="20" t="s">
        <v>22</v>
      </c>
      <c r="C15" s="90">
        <v>360.01</v>
      </c>
      <c r="D15" s="90">
        <v>257.14999999999998</v>
      </c>
      <c r="E15" s="90"/>
      <c r="F15" s="90">
        <f>SUM(C15:E15)</f>
        <v>617.16</v>
      </c>
    </row>
    <row r="16" spans="1:6" ht="17.25" customHeight="1" x14ac:dyDescent="0.25">
      <c r="A16" s="12">
        <v>515</v>
      </c>
      <c r="B16" s="35" t="s">
        <v>23</v>
      </c>
      <c r="C16" s="89">
        <f>SUM(C17:C17)</f>
        <v>354.41</v>
      </c>
      <c r="D16" s="89">
        <f>SUM(D17:D17)</f>
        <v>253.15</v>
      </c>
      <c r="E16" s="89">
        <f>SUM(E17:E17)</f>
        <v>0</v>
      </c>
      <c r="F16" s="89">
        <f>SUM(F17:F17)</f>
        <v>607.56000000000006</v>
      </c>
    </row>
    <row r="17" spans="1:7" x14ac:dyDescent="0.25">
      <c r="A17" s="17">
        <v>51501</v>
      </c>
      <c r="B17" s="20" t="s">
        <v>22</v>
      </c>
      <c r="C17" s="90">
        <v>354.41</v>
      </c>
      <c r="D17" s="90">
        <v>253.15</v>
      </c>
      <c r="E17" s="90"/>
      <c r="F17" s="90">
        <f>SUM(C17:E17)</f>
        <v>607.56000000000006</v>
      </c>
    </row>
    <row r="18" spans="1:7" x14ac:dyDescent="0.25">
      <c r="A18" s="69">
        <v>54</v>
      </c>
      <c r="B18" s="77" t="s">
        <v>26</v>
      </c>
      <c r="C18" s="68">
        <f>+C19+C24+C28</f>
        <v>697</v>
      </c>
      <c r="D18" s="68">
        <f t="shared" ref="D18:F18" si="0">+D19+D24+D28</f>
        <v>0</v>
      </c>
      <c r="E18" s="68">
        <f t="shared" si="0"/>
        <v>0</v>
      </c>
      <c r="F18" s="68">
        <f t="shared" si="0"/>
        <v>697</v>
      </c>
    </row>
    <row r="19" spans="1:7" x14ac:dyDescent="0.25">
      <c r="A19" s="69">
        <v>541</v>
      </c>
      <c r="B19" s="77" t="s">
        <v>107</v>
      </c>
      <c r="C19" s="71">
        <f>SUM(C20:C23)</f>
        <v>525</v>
      </c>
      <c r="D19" s="71">
        <f t="shared" ref="D19:F19" si="1">SUM(D20:D23)</f>
        <v>0</v>
      </c>
      <c r="E19" s="71">
        <f t="shared" si="1"/>
        <v>0</v>
      </c>
      <c r="F19" s="71">
        <f t="shared" si="1"/>
        <v>525</v>
      </c>
    </row>
    <row r="20" spans="1:7" x14ac:dyDescent="0.25">
      <c r="A20" s="75">
        <v>54105</v>
      </c>
      <c r="B20" s="78" t="s">
        <v>30</v>
      </c>
      <c r="C20" s="74">
        <v>150</v>
      </c>
      <c r="D20" s="74"/>
      <c r="E20" s="74"/>
      <c r="F20" s="74">
        <f t="shared" ref="F20:F23" si="2">SUM(C20:E20)</f>
        <v>150</v>
      </c>
    </row>
    <row r="21" spans="1:7" x14ac:dyDescent="0.25">
      <c r="A21" s="75">
        <v>54114</v>
      </c>
      <c r="B21" s="78" t="s">
        <v>34</v>
      </c>
      <c r="C21" s="74">
        <v>150</v>
      </c>
      <c r="D21" s="74"/>
      <c r="E21" s="74"/>
      <c r="F21" s="74">
        <f t="shared" si="2"/>
        <v>150</v>
      </c>
    </row>
    <row r="22" spans="1:7" x14ac:dyDescent="0.25">
      <c r="A22" s="75">
        <v>54115</v>
      </c>
      <c r="B22" s="78" t="s">
        <v>35</v>
      </c>
      <c r="C22" s="74">
        <v>125</v>
      </c>
      <c r="D22" s="74"/>
      <c r="E22" s="74"/>
      <c r="F22" s="74">
        <f t="shared" si="2"/>
        <v>125</v>
      </c>
    </row>
    <row r="23" spans="1:7" x14ac:dyDescent="0.25">
      <c r="A23" s="75">
        <v>54199</v>
      </c>
      <c r="B23" s="78" t="s">
        <v>36</v>
      </c>
      <c r="C23" s="74">
        <v>100</v>
      </c>
      <c r="D23" s="74"/>
      <c r="E23" s="74"/>
      <c r="F23" s="74">
        <f t="shared" si="2"/>
        <v>100</v>
      </c>
    </row>
    <row r="24" spans="1:7" ht="18" customHeight="1" x14ac:dyDescent="0.25">
      <c r="A24" s="69">
        <v>543</v>
      </c>
      <c r="B24" s="85" t="s">
        <v>108</v>
      </c>
      <c r="C24" s="71">
        <f>SUM(C25:C27)</f>
        <v>150</v>
      </c>
      <c r="D24" s="71">
        <f t="shared" ref="D24:F24" si="3">SUM(D25:D27)</f>
        <v>0</v>
      </c>
      <c r="E24" s="71">
        <f t="shared" si="3"/>
        <v>0</v>
      </c>
      <c r="F24" s="71">
        <f t="shared" si="3"/>
        <v>150</v>
      </c>
    </row>
    <row r="25" spans="1:7" x14ac:dyDescent="0.25">
      <c r="A25" s="75">
        <v>54301</v>
      </c>
      <c r="B25" s="78" t="s">
        <v>41</v>
      </c>
      <c r="C25" s="74">
        <v>50</v>
      </c>
      <c r="D25" s="74"/>
      <c r="E25" s="74"/>
      <c r="F25" s="74">
        <f t="shared" ref="F25:F27" si="4">SUM(C25:E25)</f>
        <v>50</v>
      </c>
    </row>
    <row r="26" spans="1:7" x14ac:dyDescent="0.25">
      <c r="A26" s="75">
        <v>54313</v>
      </c>
      <c r="B26" s="78" t="s">
        <v>46</v>
      </c>
      <c r="C26" s="74">
        <v>50</v>
      </c>
      <c r="D26" s="74"/>
      <c r="E26" s="74"/>
      <c r="F26" s="74">
        <f t="shared" si="4"/>
        <v>50</v>
      </c>
    </row>
    <row r="27" spans="1:7" x14ac:dyDescent="0.25">
      <c r="A27" s="75">
        <v>54399</v>
      </c>
      <c r="B27" s="78" t="s">
        <v>47</v>
      </c>
      <c r="C27" s="74">
        <v>50</v>
      </c>
      <c r="D27" s="74"/>
      <c r="E27" s="74"/>
      <c r="F27" s="74">
        <f t="shared" si="4"/>
        <v>50</v>
      </c>
    </row>
    <row r="28" spans="1:7" x14ac:dyDescent="0.25">
      <c r="A28" s="66">
        <v>544</v>
      </c>
      <c r="B28" s="67" t="s">
        <v>109</v>
      </c>
      <c r="C28" s="71">
        <f>SUM(C29)</f>
        <v>22</v>
      </c>
      <c r="D28" s="71"/>
      <c r="E28" s="83"/>
      <c r="F28" s="68">
        <f>SUM(C28:E28)</f>
        <v>22</v>
      </c>
    </row>
    <row r="29" spans="1:7" x14ac:dyDescent="0.25">
      <c r="A29" s="75">
        <v>54401</v>
      </c>
      <c r="B29" s="78" t="s">
        <v>48</v>
      </c>
      <c r="C29" s="76">
        <v>22</v>
      </c>
      <c r="D29" s="76"/>
      <c r="E29" s="74"/>
      <c r="F29" s="81">
        <f>SUM(C29:E29)</f>
        <v>22</v>
      </c>
      <c r="G29" s="84"/>
    </row>
    <row r="30" spans="1:7" x14ac:dyDescent="0.25">
      <c r="A30" s="69">
        <v>55</v>
      </c>
      <c r="B30" s="77" t="s">
        <v>52</v>
      </c>
      <c r="C30" s="68">
        <f t="shared" ref="C30:E31" si="5">SUM(C31)</f>
        <v>55</v>
      </c>
      <c r="D30" s="82">
        <f t="shared" si="5"/>
        <v>0</v>
      </c>
      <c r="E30" s="68">
        <f t="shared" si="5"/>
        <v>0</v>
      </c>
      <c r="F30" s="71">
        <f>SUM(C30:E30)</f>
        <v>55</v>
      </c>
    </row>
    <row r="31" spans="1:7" ht="23.25" x14ac:dyDescent="0.25">
      <c r="A31" s="69">
        <v>556</v>
      </c>
      <c r="B31" s="85" t="s">
        <v>111</v>
      </c>
      <c r="C31" s="71">
        <f t="shared" si="5"/>
        <v>55</v>
      </c>
      <c r="D31" s="71">
        <f t="shared" si="5"/>
        <v>0</v>
      </c>
      <c r="E31" s="71">
        <f t="shared" si="5"/>
        <v>0</v>
      </c>
      <c r="F31" s="71">
        <f>SUM(C31:E31)</f>
        <v>55</v>
      </c>
    </row>
    <row r="32" spans="1:7" x14ac:dyDescent="0.25">
      <c r="A32" s="75">
        <v>55601</v>
      </c>
      <c r="B32" s="78" t="s">
        <v>53</v>
      </c>
      <c r="C32" s="74">
        <v>55</v>
      </c>
      <c r="D32" s="74"/>
      <c r="E32" s="74"/>
      <c r="F32" s="74">
        <f>SUM(C32:E32)</f>
        <v>55</v>
      </c>
    </row>
    <row r="33" spans="1:8" x14ac:dyDescent="0.25">
      <c r="A33" s="69">
        <v>61</v>
      </c>
      <c r="B33" s="77" t="s">
        <v>58</v>
      </c>
      <c r="C33" s="71">
        <f>SUM(C34)</f>
        <v>500</v>
      </c>
      <c r="D33" s="71">
        <f t="shared" ref="D33:F33" si="6">SUM(D34)</f>
        <v>0</v>
      </c>
      <c r="E33" s="71">
        <f t="shared" si="6"/>
        <v>0</v>
      </c>
      <c r="F33" s="71">
        <f t="shared" si="6"/>
        <v>500</v>
      </c>
    </row>
    <row r="34" spans="1:8" x14ac:dyDescent="0.25">
      <c r="A34" s="69">
        <v>611</v>
      </c>
      <c r="B34" s="77" t="s">
        <v>114</v>
      </c>
      <c r="C34" s="71">
        <f>SUM(C35:C36)</f>
        <v>500</v>
      </c>
      <c r="D34" s="71">
        <f t="shared" ref="D34:E34" si="7">SUM(D35:D36)</f>
        <v>0</v>
      </c>
      <c r="E34" s="71">
        <f t="shared" si="7"/>
        <v>0</v>
      </c>
      <c r="F34" s="71">
        <f>SUM(F35:F36)</f>
        <v>500</v>
      </c>
      <c r="G34" s="84"/>
      <c r="H34" s="113"/>
    </row>
    <row r="35" spans="1:8" x14ac:dyDescent="0.25">
      <c r="A35" s="75">
        <v>61101</v>
      </c>
      <c r="B35" s="78" t="s">
        <v>60</v>
      </c>
      <c r="C35" s="74">
        <v>400</v>
      </c>
      <c r="D35" s="74"/>
      <c r="E35" s="74"/>
      <c r="F35" s="74">
        <f t="shared" ref="F35:F36" si="8">SUM(C35:E35)</f>
        <v>400</v>
      </c>
      <c r="G35" s="84"/>
    </row>
    <row r="36" spans="1:8" x14ac:dyDescent="0.25">
      <c r="A36" s="75">
        <v>61199</v>
      </c>
      <c r="B36" s="78" t="s">
        <v>63</v>
      </c>
      <c r="C36" s="79">
        <v>100</v>
      </c>
      <c r="D36" s="79"/>
      <c r="E36" s="79"/>
      <c r="F36" s="74">
        <f t="shared" si="8"/>
        <v>100</v>
      </c>
    </row>
    <row r="37" spans="1:8" x14ac:dyDescent="0.25">
      <c r="A37" s="75"/>
      <c r="B37" s="77" t="s">
        <v>68</v>
      </c>
      <c r="C37" s="80">
        <f>SUM(C10+C18+C30+C33)</f>
        <v>8343.9700000000012</v>
      </c>
      <c r="D37" s="80">
        <f t="shared" ref="D37:F37" si="9">SUM(D10+D18+D30+D33)</f>
        <v>3510.3</v>
      </c>
      <c r="E37" s="80">
        <f t="shared" si="9"/>
        <v>0</v>
      </c>
      <c r="F37" s="80">
        <f t="shared" si="9"/>
        <v>11854.269999999999</v>
      </c>
    </row>
    <row r="38" spans="1:8" x14ac:dyDescent="0.25">
      <c r="A38" s="69"/>
      <c r="B38" s="77" t="s">
        <v>69</v>
      </c>
      <c r="C38" s="80">
        <f>SUM(C10+C18+C30+C33)</f>
        <v>8343.9700000000012</v>
      </c>
      <c r="D38" s="80">
        <f t="shared" ref="D38:F38" si="10">SUM(D10+D18+D30+D33)</f>
        <v>3510.3</v>
      </c>
      <c r="E38" s="80">
        <f t="shared" si="10"/>
        <v>0</v>
      </c>
      <c r="F38" s="80">
        <f t="shared" si="10"/>
        <v>11854.269999999999</v>
      </c>
    </row>
    <row r="39" spans="1:8" x14ac:dyDescent="0.25">
      <c r="A39" s="69"/>
      <c r="B39" s="77" t="s">
        <v>70</v>
      </c>
      <c r="C39" s="80">
        <f>SUM(C11+C14+C16+C19+C24+C28+C31+C34)</f>
        <v>8343.9700000000012</v>
      </c>
      <c r="D39" s="80">
        <f t="shared" ref="D39:F39" si="11">SUM(D11+D14+D16+D19+D24+D28+D31+D34)</f>
        <v>3510.3</v>
      </c>
      <c r="E39" s="80">
        <f t="shared" si="11"/>
        <v>0</v>
      </c>
      <c r="F39" s="80">
        <f t="shared" si="11"/>
        <v>11854.269999999999</v>
      </c>
    </row>
    <row r="40" spans="1:8" x14ac:dyDescent="0.25">
      <c r="A40" s="69"/>
      <c r="B40" s="77" t="s">
        <v>71</v>
      </c>
      <c r="C40" s="80">
        <f>SUM(C12+C13+C15+C17+C20+C21+C22+C23+C25+C26+C27+C29+C32+C35+C36)</f>
        <v>8343.9700000000012</v>
      </c>
      <c r="D40" s="80">
        <f t="shared" ref="D40:F40" si="12">SUM(D12+D13+D15+D17+D20+D21+D22+D23+D25+D26+D27+D29+D32+D35+D36)</f>
        <v>3510.3</v>
      </c>
      <c r="E40" s="80">
        <f t="shared" si="12"/>
        <v>0</v>
      </c>
      <c r="F40" s="80">
        <f t="shared" si="12"/>
        <v>11854.269999999999</v>
      </c>
      <c r="G40" s="158"/>
      <c r="H40" s="65"/>
    </row>
    <row r="41" spans="1:8" x14ac:dyDescent="0.25">
      <c r="A41" s="65"/>
    </row>
  </sheetData>
  <mergeCells count="8">
    <mergeCell ref="A8:A9"/>
    <mergeCell ref="B8:B9"/>
    <mergeCell ref="F8:F9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95"/>
  <sheetViews>
    <sheetView showGridLines="0" topLeftCell="A7" zoomScale="130" zoomScaleNormal="130" workbookViewId="0">
      <selection activeCell="H21" sqref="H21"/>
    </sheetView>
  </sheetViews>
  <sheetFormatPr baseColWidth="10" defaultRowHeight="12.75" x14ac:dyDescent="0.2"/>
  <cols>
    <col min="1" max="1" width="5.28515625" customWidth="1"/>
    <col min="2" max="2" width="34.85546875" customWidth="1"/>
    <col min="3" max="3" width="13.7109375" customWidth="1"/>
    <col min="4" max="4" width="15" customWidth="1"/>
    <col min="5" max="6" width="14.1406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"/>
      <c r="B1" s="2"/>
      <c r="C1" s="2"/>
      <c r="D1" s="2"/>
      <c r="E1" s="2"/>
      <c r="F1" s="2"/>
    </row>
    <row r="2" spans="1:8" x14ac:dyDescent="0.2">
      <c r="A2" s="189" t="s">
        <v>73</v>
      </c>
      <c r="B2" s="189"/>
      <c r="C2" s="189"/>
      <c r="D2" s="189"/>
      <c r="E2" s="189"/>
      <c r="F2" s="189"/>
    </row>
    <row r="3" spans="1:8" x14ac:dyDescent="0.2">
      <c r="A3" s="190" t="s">
        <v>4</v>
      </c>
      <c r="B3" s="190"/>
      <c r="C3" s="190"/>
      <c r="D3" s="190"/>
      <c r="E3" s="190"/>
      <c r="F3" s="190"/>
    </row>
    <row r="4" spans="1:8" x14ac:dyDescent="0.2">
      <c r="A4" s="190" t="s">
        <v>79</v>
      </c>
      <c r="B4" s="190"/>
      <c r="C4" s="190"/>
      <c r="D4" s="190"/>
      <c r="E4" s="190"/>
      <c r="F4" s="190"/>
    </row>
    <row r="5" spans="1:8" x14ac:dyDescent="0.2">
      <c r="A5" s="190" t="s">
        <v>78</v>
      </c>
      <c r="B5" s="190"/>
      <c r="C5" s="190"/>
      <c r="D5" s="190"/>
      <c r="E5" s="190"/>
      <c r="F5" s="190"/>
    </row>
    <row r="6" spans="1:8" x14ac:dyDescent="0.2">
      <c r="A6" s="190" t="s">
        <v>72</v>
      </c>
      <c r="B6" s="190"/>
      <c r="C6" s="190"/>
      <c r="D6" s="190"/>
      <c r="E6" s="190"/>
      <c r="F6" s="190"/>
    </row>
    <row r="7" spans="1:8" x14ac:dyDescent="0.2">
      <c r="A7" s="124" t="s">
        <v>128</v>
      </c>
      <c r="B7" s="124"/>
      <c r="C7" s="124"/>
      <c r="D7" s="124"/>
      <c r="E7" s="124"/>
      <c r="F7" s="124"/>
    </row>
    <row r="8" spans="1:8" ht="13.5" thickBot="1" x14ac:dyDescent="0.25">
      <c r="A8" s="3"/>
      <c r="B8" s="3"/>
      <c r="C8" s="3"/>
      <c r="D8" s="96"/>
      <c r="E8" s="3"/>
      <c r="F8" s="3"/>
      <c r="G8" s="22"/>
    </row>
    <row r="9" spans="1:8" x14ac:dyDescent="0.2">
      <c r="A9" s="183" t="s">
        <v>8</v>
      </c>
      <c r="B9" s="185" t="s">
        <v>9</v>
      </c>
      <c r="C9" s="4" t="s">
        <v>10</v>
      </c>
      <c r="D9" s="86" t="s">
        <v>11</v>
      </c>
      <c r="E9" s="6" t="s">
        <v>12</v>
      </c>
      <c r="F9" s="185" t="s">
        <v>0</v>
      </c>
      <c r="G9" s="152"/>
      <c r="H9" s="22"/>
    </row>
    <row r="10" spans="1:8" ht="13.5" thickBot="1" x14ac:dyDescent="0.25">
      <c r="A10" s="184"/>
      <c r="B10" s="186"/>
      <c r="C10" s="7" t="s">
        <v>13</v>
      </c>
      <c r="D10" s="87" t="s">
        <v>14</v>
      </c>
      <c r="E10" s="9" t="s">
        <v>15</v>
      </c>
      <c r="F10" s="186"/>
      <c r="G10" s="107"/>
    </row>
    <row r="11" spans="1:8" x14ac:dyDescent="0.2">
      <c r="A11" s="10">
        <v>51</v>
      </c>
      <c r="B11" s="11" t="s">
        <v>16</v>
      </c>
      <c r="C11" s="99">
        <f>SUM(C12+C15+C17)</f>
        <v>10874.8</v>
      </c>
      <c r="D11" s="99">
        <f>SUM(D12+D15+D17)</f>
        <v>5183.75</v>
      </c>
      <c r="E11" s="99">
        <f>SUM(E12+E15+E17)</f>
        <v>0</v>
      </c>
      <c r="F11" s="100">
        <f>SUM(F12+F15+F17)</f>
        <v>16058.55</v>
      </c>
      <c r="G11" s="107"/>
    </row>
    <row r="12" spans="1:8" x14ac:dyDescent="0.2">
      <c r="A12" s="12">
        <v>511</v>
      </c>
      <c r="B12" s="13" t="s">
        <v>106</v>
      </c>
      <c r="C12" s="89">
        <f>SUM(C13:C14)</f>
        <v>9777.5499999999993</v>
      </c>
      <c r="D12" s="89">
        <f>SUM(D13:D14)</f>
        <v>4400</v>
      </c>
      <c r="E12" s="89">
        <f>SUM(E13:E14)</f>
        <v>0</v>
      </c>
      <c r="F12" s="101">
        <f>SUM(F13:F14)</f>
        <v>14177.55</v>
      </c>
      <c r="G12" s="107"/>
    </row>
    <row r="13" spans="1:8" x14ac:dyDescent="0.2">
      <c r="A13" s="14">
        <v>51101</v>
      </c>
      <c r="B13" s="15" t="s">
        <v>17</v>
      </c>
      <c r="C13" s="90">
        <v>8800</v>
      </c>
      <c r="D13" s="90">
        <v>4400</v>
      </c>
      <c r="E13" s="90"/>
      <c r="F13" s="102">
        <f>'[1]RR HH'!$G$15</f>
        <v>13200</v>
      </c>
      <c r="G13" s="107"/>
    </row>
    <row r="14" spans="1:8" x14ac:dyDescent="0.2">
      <c r="A14" s="14">
        <v>51103</v>
      </c>
      <c r="B14" s="20" t="s">
        <v>18</v>
      </c>
      <c r="C14" s="90">
        <v>977.55</v>
      </c>
      <c r="D14" s="90"/>
      <c r="E14" s="90"/>
      <c r="F14" s="102">
        <f t="shared" ref="F14" si="0">SUM(C14:E14)</f>
        <v>977.55</v>
      </c>
      <c r="G14" s="107"/>
    </row>
    <row r="15" spans="1:8" x14ac:dyDescent="0.2">
      <c r="A15" s="12">
        <v>514</v>
      </c>
      <c r="B15" s="11" t="s">
        <v>21</v>
      </c>
      <c r="C15" s="89">
        <f>SUM(C16:C16)</f>
        <v>577.5</v>
      </c>
      <c r="D15" s="89">
        <f>SUM(D16:D16)</f>
        <v>412.5</v>
      </c>
      <c r="E15" s="89">
        <f>SUM(E16:E16)</f>
        <v>0</v>
      </c>
      <c r="F15" s="101">
        <f>SUM(F16:F16)</f>
        <v>990</v>
      </c>
      <c r="G15" s="107"/>
    </row>
    <row r="16" spans="1:8" x14ac:dyDescent="0.2">
      <c r="A16" s="17">
        <v>51401</v>
      </c>
      <c r="B16" s="20" t="s">
        <v>22</v>
      </c>
      <c r="C16" s="90">
        <v>577.5</v>
      </c>
      <c r="D16" s="90">
        <v>412.5</v>
      </c>
      <c r="E16" s="90"/>
      <c r="F16" s="102">
        <f>'[1]RR HH'!$J$15</f>
        <v>990</v>
      </c>
      <c r="G16" s="107"/>
    </row>
    <row r="17" spans="1:8" x14ac:dyDescent="0.2">
      <c r="A17" s="12">
        <v>515</v>
      </c>
      <c r="B17" s="19" t="s">
        <v>23</v>
      </c>
      <c r="C17" s="89">
        <f>SUM(C18:C18)</f>
        <v>519.75</v>
      </c>
      <c r="D17" s="89">
        <f>SUM(D18:D18)</f>
        <v>371.25</v>
      </c>
      <c r="E17" s="89">
        <f>SUM(E18:E18)</f>
        <v>0</v>
      </c>
      <c r="F17" s="101">
        <f>SUM(F18:F18)</f>
        <v>891</v>
      </c>
      <c r="G17" s="107"/>
    </row>
    <row r="18" spans="1:8" x14ac:dyDescent="0.2">
      <c r="A18" s="17">
        <v>51501</v>
      </c>
      <c r="B18" s="20" t="s">
        <v>22</v>
      </c>
      <c r="C18" s="90">
        <v>519.75</v>
      </c>
      <c r="D18" s="90">
        <v>371.25</v>
      </c>
      <c r="E18" s="90"/>
      <c r="F18" s="102">
        <f>'[1]RR HH'!$L$15</f>
        <v>891</v>
      </c>
      <c r="G18" s="107"/>
    </row>
    <row r="19" spans="1:8" x14ac:dyDescent="0.2">
      <c r="A19" s="12">
        <v>54</v>
      </c>
      <c r="B19" s="19" t="s">
        <v>26</v>
      </c>
      <c r="C19" s="33">
        <f>SUM(C20+C30+C36+C38)</f>
        <v>8007.4</v>
      </c>
      <c r="D19" s="33">
        <f>SUM(D20+D30+D36+D38)</f>
        <v>10980.4</v>
      </c>
      <c r="E19" s="33">
        <f>SUM(E20+E30+E36+E38)</f>
        <v>0</v>
      </c>
      <c r="F19" s="103">
        <f>SUM(F20+F30+F36+F38)</f>
        <v>18987.8</v>
      </c>
      <c r="G19" s="107"/>
    </row>
    <row r="20" spans="1:8" x14ac:dyDescent="0.2">
      <c r="A20" s="12">
        <v>541</v>
      </c>
      <c r="B20" s="19" t="s">
        <v>107</v>
      </c>
      <c r="C20" s="33">
        <f>SUM(C21:C29)</f>
        <v>6282.4</v>
      </c>
      <c r="D20" s="33">
        <f t="shared" ref="D20:F20" si="1">SUM(D21:D29)</f>
        <v>8880.4</v>
      </c>
      <c r="E20" s="33">
        <f t="shared" si="1"/>
        <v>0</v>
      </c>
      <c r="F20" s="103">
        <f t="shared" si="1"/>
        <v>15162.8</v>
      </c>
      <c r="G20" s="110"/>
    </row>
    <row r="21" spans="1:8" x14ac:dyDescent="0.2">
      <c r="A21" s="17">
        <v>54101</v>
      </c>
      <c r="B21" s="20" t="s">
        <v>27</v>
      </c>
      <c r="C21" s="90">
        <v>1500</v>
      </c>
      <c r="D21" s="34">
        <v>2810.4</v>
      </c>
      <c r="E21" s="34"/>
      <c r="F21" s="104">
        <f>SUM(C21:E21)</f>
        <v>4310.3999999999996</v>
      </c>
      <c r="G21" s="145"/>
    </row>
    <row r="22" spans="1:8" x14ac:dyDescent="0.2">
      <c r="A22" s="17">
        <v>54105</v>
      </c>
      <c r="B22" s="20" t="s">
        <v>30</v>
      </c>
      <c r="C22" s="34">
        <v>200</v>
      </c>
      <c r="D22" s="34">
        <v>400</v>
      </c>
      <c r="E22" s="34"/>
      <c r="F22" s="104">
        <f>SUM(C22:E22)</f>
        <v>600</v>
      </c>
      <c r="G22" s="108"/>
    </row>
    <row r="23" spans="1:8" x14ac:dyDescent="0.2">
      <c r="A23" s="17">
        <v>54106</v>
      </c>
      <c r="B23" s="20" t="s">
        <v>31</v>
      </c>
      <c r="C23" s="34"/>
      <c r="D23" s="34">
        <v>200</v>
      </c>
      <c r="E23" s="34"/>
      <c r="F23" s="104">
        <f>SUM(C23:E23)</f>
        <v>200</v>
      </c>
      <c r="G23" s="108"/>
    </row>
    <row r="24" spans="1:8" x14ac:dyDescent="0.2">
      <c r="A24" s="17">
        <v>54107</v>
      </c>
      <c r="B24" s="20" t="s">
        <v>87</v>
      </c>
      <c r="C24" s="90">
        <v>1967.4</v>
      </c>
      <c r="D24" s="34"/>
      <c r="E24" s="34"/>
      <c r="F24" s="104">
        <f>SUM(C24:E24)</f>
        <v>1967.4</v>
      </c>
      <c r="G24" s="108"/>
    </row>
    <row r="25" spans="1:8" x14ac:dyDescent="0.2">
      <c r="A25" s="17">
        <v>54114</v>
      </c>
      <c r="B25" s="20" t="s">
        <v>34</v>
      </c>
      <c r="C25" s="34">
        <v>300</v>
      </c>
      <c r="D25" s="34">
        <v>526.66999999999996</v>
      </c>
      <c r="E25" s="34"/>
      <c r="F25" s="104">
        <f t="shared" ref="F25:F42" si="2">SUM(C25:E25)</f>
        <v>826.67</v>
      </c>
      <c r="G25" s="108"/>
    </row>
    <row r="26" spans="1:8" x14ac:dyDescent="0.2">
      <c r="A26" s="17">
        <v>54115</v>
      </c>
      <c r="B26" s="20" t="s">
        <v>35</v>
      </c>
      <c r="C26" s="34">
        <v>50</v>
      </c>
      <c r="D26" s="34">
        <v>200</v>
      </c>
      <c r="E26" s="34"/>
      <c r="F26" s="104">
        <f t="shared" si="2"/>
        <v>250</v>
      </c>
      <c r="G26" s="108"/>
      <c r="H26" s="22"/>
    </row>
    <row r="27" spans="1:8" x14ac:dyDescent="0.2">
      <c r="A27" s="17">
        <v>54118</v>
      </c>
      <c r="B27" s="20" t="s">
        <v>156</v>
      </c>
      <c r="C27" s="90">
        <v>235</v>
      </c>
      <c r="D27" s="34">
        <v>300</v>
      </c>
      <c r="E27" s="34"/>
      <c r="F27" s="104">
        <f t="shared" si="2"/>
        <v>535</v>
      </c>
      <c r="G27" s="108"/>
    </row>
    <row r="28" spans="1:8" x14ac:dyDescent="0.2">
      <c r="A28" s="17">
        <v>54119</v>
      </c>
      <c r="B28" s="20" t="s">
        <v>157</v>
      </c>
      <c r="C28" s="90">
        <v>30</v>
      </c>
      <c r="D28" s="34"/>
      <c r="E28" s="34"/>
      <c r="F28" s="104">
        <f t="shared" si="2"/>
        <v>30</v>
      </c>
      <c r="G28" s="108"/>
      <c r="H28" s="22"/>
    </row>
    <row r="29" spans="1:8" x14ac:dyDescent="0.2">
      <c r="A29" s="17">
        <v>54199</v>
      </c>
      <c r="B29" s="20" t="s">
        <v>36</v>
      </c>
      <c r="C29" s="90">
        <v>2000</v>
      </c>
      <c r="D29" s="34">
        <v>4443.33</v>
      </c>
      <c r="E29" s="34"/>
      <c r="F29" s="104">
        <f t="shared" si="2"/>
        <v>6443.33</v>
      </c>
      <c r="G29" s="108"/>
      <c r="H29" s="22"/>
    </row>
    <row r="30" spans="1:8" x14ac:dyDescent="0.2">
      <c r="A30" s="12">
        <v>543</v>
      </c>
      <c r="B30" s="19" t="s">
        <v>108</v>
      </c>
      <c r="C30" s="33">
        <f>SUM(C31:C35)</f>
        <v>1175</v>
      </c>
      <c r="D30" s="33">
        <f t="shared" ref="D30:F30" si="3">SUM(D31:D35)</f>
        <v>600</v>
      </c>
      <c r="E30" s="33">
        <f t="shared" si="3"/>
        <v>0</v>
      </c>
      <c r="F30" s="103">
        <f t="shared" si="3"/>
        <v>1775</v>
      </c>
      <c r="G30" s="148"/>
      <c r="H30" s="22"/>
    </row>
    <row r="31" spans="1:8" x14ac:dyDescent="0.2">
      <c r="A31" s="17">
        <v>54307</v>
      </c>
      <c r="B31" s="20" t="s">
        <v>44</v>
      </c>
      <c r="C31" s="90">
        <v>200</v>
      </c>
      <c r="D31" s="90">
        <v>0</v>
      </c>
      <c r="E31" s="34"/>
      <c r="F31" s="104">
        <f t="shared" si="2"/>
        <v>200</v>
      </c>
      <c r="G31" s="108"/>
    </row>
    <row r="32" spans="1:8" x14ac:dyDescent="0.2">
      <c r="A32" s="17">
        <v>54310</v>
      </c>
      <c r="B32" s="20" t="s">
        <v>45</v>
      </c>
      <c r="C32" s="90">
        <v>200</v>
      </c>
      <c r="D32" s="90">
        <v>0</v>
      </c>
      <c r="E32" s="34"/>
      <c r="F32" s="104">
        <f t="shared" si="2"/>
        <v>200</v>
      </c>
      <c r="G32" s="108"/>
    </row>
    <row r="33" spans="1:8" x14ac:dyDescent="0.2">
      <c r="A33" s="93">
        <v>54313</v>
      </c>
      <c r="B33" s="18" t="s">
        <v>77</v>
      </c>
      <c r="C33" s="98">
        <v>375</v>
      </c>
      <c r="D33" s="98"/>
      <c r="E33" s="94"/>
      <c r="F33" s="104">
        <f t="shared" si="2"/>
        <v>375</v>
      </c>
      <c r="G33" s="108"/>
    </row>
    <row r="34" spans="1:8" x14ac:dyDescent="0.2">
      <c r="A34" s="93">
        <v>54314</v>
      </c>
      <c r="B34" s="18" t="s">
        <v>96</v>
      </c>
      <c r="C34" s="98">
        <v>200</v>
      </c>
      <c r="D34" s="98">
        <v>300</v>
      </c>
      <c r="E34" s="94"/>
      <c r="F34" s="104">
        <f t="shared" si="2"/>
        <v>500</v>
      </c>
      <c r="G34" s="107"/>
    </row>
    <row r="35" spans="1:8" x14ac:dyDescent="0.2">
      <c r="A35" s="93">
        <v>54399</v>
      </c>
      <c r="B35" s="18" t="s">
        <v>147</v>
      </c>
      <c r="C35" s="98">
        <v>200</v>
      </c>
      <c r="D35" s="98">
        <v>300</v>
      </c>
      <c r="E35" s="94"/>
      <c r="F35" s="104">
        <f t="shared" si="2"/>
        <v>500</v>
      </c>
      <c r="G35" s="107"/>
    </row>
    <row r="36" spans="1:8" x14ac:dyDescent="0.2">
      <c r="A36" s="10">
        <v>544</v>
      </c>
      <c r="B36" s="11" t="s">
        <v>109</v>
      </c>
      <c r="C36" s="99">
        <f>SUM(C37:C37)</f>
        <v>50</v>
      </c>
      <c r="D36" s="99">
        <f>SUM(D37:D37)</f>
        <v>0</v>
      </c>
      <c r="E36" s="32">
        <f>SUM(E37:E37)</f>
        <v>0</v>
      </c>
      <c r="F36" s="105">
        <f>SUM(F37:F37)</f>
        <v>50</v>
      </c>
      <c r="G36" s="109"/>
    </row>
    <row r="37" spans="1:8" x14ac:dyDescent="0.2">
      <c r="A37" s="17">
        <v>54401</v>
      </c>
      <c r="B37" s="20" t="s">
        <v>48</v>
      </c>
      <c r="C37" s="90">
        <v>50</v>
      </c>
      <c r="D37" s="90"/>
      <c r="E37" s="34"/>
      <c r="F37" s="104">
        <f t="shared" si="2"/>
        <v>50</v>
      </c>
      <c r="G37" s="107"/>
    </row>
    <row r="38" spans="1:8" ht="22.5" x14ac:dyDescent="0.2">
      <c r="A38" s="12">
        <v>545</v>
      </c>
      <c r="B38" s="35" t="s">
        <v>113</v>
      </c>
      <c r="C38" s="89">
        <f>SUM(C39:C39)</f>
        <v>500</v>
      </c>
      <c r="D38" s="89">
        <f>SUM(D39:D39)</f>
        <v>1500</v>
      </c>
      <c r="E38" s="33">
        <f>SUM(E39:E39)</f>
        <v>0</v>
      </c>
      <c r="F38" s="103">
        <f>SUM(F39:F39)</f>
        <v>2000</v>
      </c>
      <c r="G38" s="145"/>
      <c r="H38" s="22"/>
    </row>
    <row r="39" spans="1:8" x14ac:dyDescent="0.2">
      <c r="A39" s="17">
        <v>54505</v>
      </c>
      <c r="B39" s="20" t="s">
        <v>88</v>
      </c>
      <c r="C39" s="90">
        <v>500</v>
      </c>
      <c r="D39" s="90">
        <v>1500</v>
      </c>
      <c r="E39" s="33"/>
      <c r="F39" s="104">
        <f t="shared" si="2"/>
        <v>2000</v>
      </c>
      <c r="G39" s="110"/>
    </row>
    <row r="40" spans="1:8" x14ac:dyDescent="0.2">
      <c r="A40" s="12">
        <v>55</v>
      </c>
      <c r="B40" s="19" t="s">
        <v>52</v>
      </c>
      <c r="C40" s="33">
        <f>SUM(C41)</f>
        <v>165</v>
      </c>
      <c r="D40" s="33">
        <f t="shared" ref="D40:F40" si="4">SUM(D41)</f>
        <v>0</v>
      </c>
      <c r="E40" s="33">
        <f t="shared" si="4"/>
        <v>0</v>
      </c>
      <c r="F40" s="103">
        <f t="shared" si="4"/>
        <v>165</v>
      </c>
      <c r="G40" s="110"/>
    </row>
    <row r="41" spans="1:8" ht="22.5" x14ac:dyDescent="0.2">
      <c r="A41" s="12">
        <v>556</v>
      </c>
      <c r="B41" s="35" t="s">
        <v>111</v>
      </c>
      <c r="C41" s="33">
        <f>SUM(C42:C42)</f>
        <v>165</v>
      </c>
      <c r="D41" s="33">
        <f>SUM(D42:D42)</f>
        <v>0</v>
      </c>
      <c r="E41" s="33">
        <f>SUM(E42:E42)</f>
        <v>0</v>
      </c>
      <c r="F41" s="103">
        <f>SUM(F42:F42)</f>
        <v>165</v>
      </c>
      <c r="G41" s="107"/>
    </row>
    <row r="42" spans="1:8" x14ac:dyDescent="0.2">
      <c r="A42" s="17">
        <v>55601</v>
      </c>
      <c r="B42" s="20" t="s">
        <v>53</v>
      </c>
      <c r="C42" s="34">
        <v>165</v>
      </c>
      <c r="D42" s="34"/>
      <c r="E42" s="34"/>
      <c r="F42" s="104">
        <f t="shared" si="2"/>
        <v>165</v>
      </c>
      <c r="G42" s="107"/>
    </row>
    <row r="43" spans="1:8" x14ac:dyDescent="0.2">
      <c r="A43" s="12">
        <v>61</v>
      </c>
      <c r="B43" s="19" t="s">
        <v>58</v>
      </c>
      <c r="C43" s="33">
        <f>SUM(C44)</f>
        <v>680</v>
      </c>
      <c r="D43" s="33">
        <f t="shared" ref="D43:F43" si="5">SUM(D44)</f>
        <v>0</v>
      </c>
      <c r="E43" s="33">
        <f t="shared" si="5"/>
        <v>0</v>
      </c>
      <c r="F43" s="103">
        <f t="shared" si="5"/>
        <v>680</v>
      </c>
      <c r="G43" s="107"/>
    </row>
    <row r="44" spans="1:8" x14ac:dyDescent="0.2">
      <c r="A44" s="12">
        <v>611</v>
      </c>
      <c r="B44" s="19" t="s">
        <v>116</v>
      </c>
      <c r="C44" s="33">
        <f>SUM(C45:C46)</f>
        <v>680</v>
      </c>
      <c r="D44" s="33">
        <f t="shared" ref="D44:F44" si="6">SUM(D45:D46)</f>
        <v>0</v>
      </c>
      <c r="E44" s="33">
        <f t="shared" si="6"/>
        <v>0</v>
      </c>
      <c r="F44" s="103">
        <f t="shared" si="6"/>
        <v>680</v>
      </c>
      <c r="G44" s="107"/>
    </row>
    <row r="45" spans="1:8" x14ac:dyDescent="0.2">
      <c r="A45" s="17">
        <v>61101</v>
      </c>
      <c r="B45" s="20" t="s">
        <v>60</v>
      </c>
      <c r="C45" s="34">
        <v>580</v>
      </c>
      <c r="D45" s="34"/>
      <c r="E45" s="34"/>
      <c r="F45" s="104">
        <f t="shared" ref="F45:F46" si="7">SUM(C45:E45)</f>
        <v>580</v>
      </c>
      <c r="G45" s="108"/>
      <c r="H45" s="22"/>
    </row>
    <row r="46" spans="1:8" x14ac:dyDescent="0.2">
      <c r="A46" s="17">
        <v>61199</v>
      </c>
      <c r="B46" s="20" t="s">
        <v>63</v>
      </c>
      <c r="C46" s="34">
        <v>100</v>
      </c>
      <c r="D46" s="34"/>
      <c r="E46" s="34"/>
      <c r="F46" s="104">
        <f t="shared" si="7"/>
        <v>100</v>
      </c>
      <c r="G46" s="107"/>
      <c r="H46" s="22"/>
    </row>
    <row r="47" spans="1:8" x14ac:dyDescent="0.2">
      <c r="A47" s="17"/>
      <c r="B47" s="19" t="s">
        <v>68</v>
      </c>
      <c r="C47" s="33">
        <f>SUM(C11+C19+C40+C43)</f>
        <v>19727.199999999997</v>
      </c>
      <c r="D47" s="33">
        <f t="shared" ref="D47:F47" si="8">SUM(D11+D19+D40+D43)</f>
        <v>16164.15</v>
      </c>
      <c r="E47" s="33">
        <f t="shared" si="8"/>
        <v>0</v>
      </c>
      <c r="F47" s="33">
        <f t="shared" si="8"/>
        <v>35891.35</v>
      </c>
      <c r="G47" s="138"/>
      <c r="H47" s="22"/>
    </row>
    <row r="48" spans="1:8" x14ac:dyDescent="0.2">
      <c r="A48" s="17"/>
      <c r="B48" s="20"/>
      <c r="C48" s="34"/>
      <c r="D48" s="34"/>
      <c r="E48" s="34"/>
      <c r="F48" s="104"/>
      <c r="G48" s="107"/>
      <c r="H48" s="22"/>
    </row>
    <row r="49" spans="1:10" x14ac:dyDescent="0.2">
      <c r="A49" s="12"/>
      <c r="B49" s="19" t="s">
        <v>69</v>
      </c>
      <c r="C49" s="33">
        <f>SUM(C11+C19+C40+C43)</f>
        <v>19727.199999999997</v>
      </c>
      <c r="D49" s="33">
        <f t="shared" ref="D49:F49" si="9">SUM(D11+D19+D40+D43)</f>
        <v>16164.15</v>
      </c>
      <c r="E49" s="33">
        <f t="shared" si="9"/>
        <v>0</v>
      </c>
      <c r="F49" s="33">
        <f t="shared" si="9"/>
        <v>35891.35</v>
      </c>
      <c r="G49" s="111"/>
      <c r="H49" s="22"/>
    </row>
    <row r="50" spans="1:10" x14ac:dyDescent="0.2">
      <c r="A50" s="12"/>
      <c r="B50" s="19" t="s">
        <v>70</v>
      </c>
      <c r="C50" s="33">
        <f>SUM(C12+C15+C17+C20+C30+C36+C38+C41+C44)</f>
        <v>19727.199999999997</v>
      </c>
      <c r="D50" s="33">
        <f t="shared" ref="D50:F50" si="10">SUM(D12+D15+D17+D20+D30+D36+D38+D41+D44)</f>
        <v>16164.15</v>
      </c>
      <c r="E50" s="33">
        <f t="shared" si="10"/>
        <v>0</v>
      </c>
      <c r="F50" s="33">
        <f t="shared" si="10"/>
        <v>35891.35</v>
      </c>
      <c r="G50" s="111"/>
      <c r="H50" s="22"/>
    </row>
    <row r="51" spans="1:10" x14ac:dyDescent="0.2">
      <c r="A51" s="12"/>
      <c r="B51" s="19" t="s">
        <v>71</v>
      </c>
      <c r="C51" s="33">
        <f>SUM(C13+C14+C16+C18+C21+C22+C23+C24+C25+C26+C27+C28+C29+C31+C32+C33+C34+C35+C37+C39+C42+C45+C46)</f>
        <v>19727.199999999997</v>
      </c>
      <c r="D51" s="33">
        <f t="shared" ref="D51:F51" si="11">SUM(D13+D14+D16+D18+D21+D22+D23+D24+D25+D26+D27+D28+D29+D31+D32+D33+D34+D35+D37+D39+D42+D45+D46)</f>
        <v>16164.15</v>
      </c>
      <c r="E51" s="33">
        <f t="shared" si="11"/>
        <v>0</v>
      </c>
      <c r="F51" s="33">
        <f t="shared" si="11"/>
        <v>35891.35</v>
      </c>
      <c r="G51" s="138"/>
      <c r="H51" s="137"/>
      <c r="I51" s="155"/>
      <c r="J51" s="136"/>
    </row>
    <row r="52" spans="1:10" x14ac:dyDescent="0.2">
      <c r="A52" s="24"/>
      <c r="G52" s="22"/>
    </row>
    <row r="53" spans="1:10" x14ac:dyDescent="0.2">
      <c r="G53" s="22"/>
    </row>
    <row r="54" spans="1:10" x14ac:dyDescent="0.2">
      <c r="G54" s="22"/>
    </row>
    <row r="55" spans="1:10" x14ac:dyDescent="0.2">
      <c r="G55" s="22"/>
    </row>
    <row r="56" spans="1:10" x14ac:dyDescent="0.2">
      <c r="G56" s="22"/>
    </row>
    <row r="57" spans="1:10" x14ac:dyDescent="0.2">
      <c r="G57" s="22"/>
    </row>
    <row r="58" spans="1:10" x14ac:dyDescent="0.2">
      <c r="G58" s="22"/>
    </row>
    <row r="59" spans="1:10" x14ac:dyDescent="0.2">
      <c r="G59" s="22"/>
    </row>
    <row r="60" spans="1:10" x14ac:dyDescent="0.2">
      <c r="G60" s="22"/>
    </row>
    <row r="61" spans="1:10" x14ac:dyDescent="0.2">
      <c r="G61" s="22"/>
    </row>
    <row r="62" spans="1:10" x14ac:dyDescent="0.2">
      <c r="G62" s="22"/>
    </row>
    <row r="63" spans="1:10" x14ac:dyDescent="0.2">
      <c r="G63" s="22"/>
    </row>
    <row r="64" spans="1:10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71" spans="7:7" x14ac:dyDescent="0.2">
      <c r="G71" s="22"/>
    </row>
    <row r="72" spans="7:7" x14ac:dyDescent="0.2">
      <c r="G72" s="22"/>
    </row>
    <row r="73" spans="7:7" x14ac:dyDescent="0.2">
      <c r="G73" s="22"/>
    </row>
    <row r="74" spans="7:7" x14ac:dyDescent="0.2">
      <c r="G74" s="22"/>
    </row>
    <row r="75" spans="7:7" x14ac:dyDescent="0.2">
      <c r="G75" s="22"/>
    </row>
    <row r="76" spans="7:7" x14ac:dyDescent="0.2">
      <c r="G76" s="22"/>
    </row>
    <row r="77" spans="7:7" x14ac:dyDescent="0.2">
      <c r="G77" s="22"/>
    </row>
    <row r="78" spans="7:7" x14ac:dyDescent="0.2">
      <c r="G78" s="22"/>
    </row>
    <row r="79" spans="7:7" x14ac:dyDescent="0.2">
      <c r="G79" s="22"/>
    </row>
    <row r="80" spans="7:7" x14ac:dyDescent="0.2">
      <c r="G80" s="22"/>
    </row>
    <row r="93" ht="15" customHeight="1" x14ac:dyDescent="0.2"/>
    <row r="1100" spans="7:7" x14ac:dyDescent="0.2">
      <c r="G1100" s="25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26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27"/>
    </row>
    <row r="1119" spans="7:7" x14ac:dyDescent="0.2">
      <c r="G1119" s="28"/>
    </row>
    <row r="1120" spans="7:7" x14ac:dyDescent="0.2">
      <c r="G1120" s="27"/>
    </row>
    <row r="1121" spans="7:7" x14ac:dyDescent="0.2">
      <c r="G1121" s="29"/>
    </row>
    <row r="1122" spans="7:7" x14ac:dyDescent="0.2">
      <c r="G1122" s="22"/>
    </row>
    <row r="1123" spans="7:7" x14ac:dyDescent="0.2">
      <c r="G1123" s="21"/>
    </row>
    <row r="1124" spans="7:7" x14ac:dyDescent="0.2">
      <c r="G1124" s="22"/>
    </row>
    <row r="1125" spans="7:7" x14ac:dyDescent="0.2">
      <c r="G1125" s="22"/>
    </row>
    <row r="1126" spans="7:7" x14ac:dyDescent="0.2">
      <c r="G1126" s="22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1132" spans="7:7" x14ac:dyDescent="0.2">
      <c r="G1132" s="21"/>
    </row>
    <row r="2474" spans="8:102" ht="11.1" customHeight="1" x14ac:dyDescent="0.2">
      <c r="H2474" s="25"/>
      <c r="I2474" s="25"/>
      <c r="J2474" s="25"/>
      <c r="K2474" s="25"/>
      <c r="L2474" s="25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5"/>
      <c r="AB2474" s="25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/>
      <c r="AQ2474" s="25"/>
      <c r="AR2474" s="25"/>
      <c r="AS2474" s="25"/>
      <c r="AT2474" s="25"/>
      <c r="AU2474" s="25"/>
      <c r="AV2474" s="25"/>
      <c r="AW2474" s="25"/>
      <c r="AX2474" s="25"/>
      <c r="AZ2474" s="25"/>
      <c r="BA2474" s="25"/>
      <c r="BB2474" s="25"/>
      <c r="BC2474" s="25"/>
      <c r="BD2474" s="25"/>
      <c r="BE2474" s="25"/>
      <c r="BG2474" s="25"/>
      <c r="BH2474" s="25"/>
      <c r="BI2474" s="25"/>
      <c r="BJ2474" s="25"/>
      <c r="BK2474" s="25"/>
      <c r="BL2474" s="25"/>
      <c r="BN2474" s="25"/>
      <c r="BO2474" s="25"/>
      <c r="BP2474" s="25"/>
      <c r="BQ2474" s="25"/>
      <c r="BR2474" s="25"/>
      <c r="BS2474" s="25"/>
      <c r="BU2474" s="25"/>
      <c r="BV2474" s="25"/>
      <c r="BW2474" s="25"/>
      <c r="BX2474" s="25"/>
      <c r="BY2474" s="25"/>
      <c r="BZ2474" s="25"/>
      <c r="CB2474" s="25"/>
      <c r="CC2474" s="25"/>
      <c r="CD2474" s="25"/>
      <c r="CE2474" s="25"/>
      <c r="CF2474" s="25"/>
      <c r="CG2474" s="25"/>
      <c r="CI2474" s="25"/>
      <c r="CJ2474" s="25"/>
      <c r="CK2474" s="25"/>
      <c r="CL2474" s="25"/>
      <c r="CM2474" s="25"/>
      <c r="CN2474" s="25"/>
      <c r="CP2474" s="25"/>
      <c r="CQ2474" s="25"/>
      <c r="CR2474" s="25"/>
      <c r="CS2474" s="25"/>
      <c r="CT2474" s="25"/>
      <c r="CU2474" s="25"/>
      <c r="CW2474" s="25"/>
      <c r="CX2474" s="25"/>
    </row>
    <row r="2475" spans="8:102" ht="11.1" customHeight="1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Z2475" s="1"/>
      <c r="BA2475" s="1"/>
      <c r="BB2475" s="1"/>
      <c r="BC2475" s="1"/>
      <c r="BD2475" s="1"/>
      <c r="BE2475" s="1"/>
      <c r="BG2475" s="1"/>
      <c r="BH2475" s="1"/>
      <c r="BI2475" s="1"/>
      <c r="BJ2475" s="1"/>
      <c r="BK2475" s="1"/>
      <c r="BL2475" s="1"/>
      <c r="BN2475" s="1"/>
      <c r="BO2475" s="1"/>
      <c r="BP2475" s="1"/>
      <c r="BQ2475" s="1"/>
      <c r="BR2475" s="1"/>
      <c r="BS2475" s="1"/>
      <c r="BU2475" s="1"/>
      <c r="BV2475" s="1"/>
      <c r="BW2475" s="1"/>
      <c r="BX2475" s="1"/>
      <c r="BY2475" s="1"/>
      <c r="BZ2475" s="1"/>
      <c r="CB2475" s="1"/>
      <c r="CC2475" s="1"/>
      <c r="CD2475" s="1"/>
      <c r="CE2475" s="1"/>
      <c r="CF2475" s="1"/>
      <c r="CG2475" s="1"/>
      <c r="CI2475" s="1"/>
      <c r="CJ2475" s="1"/>
      <c r="CK2475" s="1"/>
      <c r="CL2475" s="1"/>
      <c r="CM2475" s="1"/>
      <c r="CN2475" s="1"/>
      <c r="CP2475" s="1"/>
      <c r="CQ2475" s="1"/>
      <c r="CR2475" s="1"/>
      <c r="CS2475" s="1"/>
      <c r="CT2475" s="1"/>
      <c r="CU2475" s="1"/>
      <c r="CW2475" s="1"/>
      <c r="CX2475" s="1"/>
    </row>
    <row r="2476" spans="8:102" ht="11.1" customHeight="1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J2476" s="1"/>
      <c r="AK2476" s="1"/>
      <c r="AM2476" s="1"/>
      <c r="AO2476" s="1"/>
      <c r="AP2476" s="1"/>
      <c r="AQ2476" s="1"/>
      <c r="AR2476" s="1"/>
      <c r="AS2476" s="1"/>
      <c r="AT2476" s="1"/>
      <c r="AV2476" s="1"/>
      <c r="AX2476" s="1"/>
      <c r="AZ2476" s="1"/>
      <c r="BA2476" s="1"/>
      <c r="BB2476" s="1"/>
      <c r="BC2476" s="1"/>
      <c r="BD2476" s="1"/>
      <c r="BE2476" s="1"/>
      <c r="BG2476" s="1"/>
      <c r="BH2476" s="1"/>
      <c r="BI2476" s="1"/>
      <c r="BJ2476" s="1"/>
      <c r="BL2476" s="1"/>
      <c r="BN2476" s="1"/>
      <c r="BO2476" s="1"/>
      <c r="BP2476" s="1"/>
      <c r="BQ2476" s="1"/>
      <c r="BR2476" s="1"/>
      <c r="BS2476" s="1"/>
      <c r="BU2476" s="1"/>
      <c r="BV2476" s="1"/>
      <c r="BW2476" s="1"/>
      <c r="BX2476" s="1"/>
      <c r="BY2476" s="1"/>
      <c r="BZ2476" s="1"/>
      <c r="CB2476" s="1"/>
      <c r="CD2476" s="1"/>
      <c r="CE2476" s="1"/>
      <c r="CF2476" s="1"/>
      <c r="CG2476" s="1"/>
      <c r="CI2476" s="1"/>
      <c r="CJ2476" s="1"/>
      <c r="CK2476" s="1"/>
      <c r="CL2476" s="1"/>
      <c r="CM2476" s="1"/>
      <c r="CN2476" s="1"/>
      <c r="CP2476" s="1"/>
      <c r="CQ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J2477" s="1"/>
      <c r="AK2477" s="1"/>
      <c r="AM2477" s="1"/>
      <c r="AO2477" s="1"/>
      <c r="AP2477" s="1"/>
      <c r="AQ2477" s="1"/>
      <c r="AR2477" s="1"/>
      <c r="AS2477" s="1"/>
      <c r="AT2477" s="1"/>
      <c r="AV2477" s="1"/>
      <c r="AX2477" s="1"/>
      <c r="AZ2477" s="1"/>
      <c r="BA2477" s="1"/>
      <c r="BB2477" s="1"/>
      <c r="BC2477" s="1"/>
      <c r="BD2477" s="1"/>
      <c r="BE2477" s="1"/>
      <c r="BG2477" s="1"/>
      <c r="BH2477" s="1"/>
      <c r="BI2477" s="1"/>
      <c r="BJ2477" s="1"/>
      <c r="BL2477" s="1"/>
      <c r="BN2477" s="1"/>
      <c r="BO2477" s="1"/>
      <c r="BP2477" s="1"/>
      <c r="BQ2477" s="1"/>
      <c r="BR2477" s="1"/>
      <c r="BS2477" s="1"/>
      <c r="BU2477" s="1"/>
      <c r="BV2477" s="1"/>
      <c r="BW2477" s="1"/>
      <c r="BX2477" s="1"/>
      <c r="BY2477" s="1"/>
      <c r="BZ2477" s="1"/>
      <c r="CB2477" s="1"/>
      <c r="CD2477" s="1"/>
      <c r="CE2477" s="1"/>
      <c r="CF2477" s="1"/>
      <c r="CG2477" s="1"/>
      <c r="CI2477" s="1"/>
      <c r="CJ2477" s="1"/>
      <c r="CK2477" s="1"/>
      <c r="CL2477" s="1"/>
      <c r="CM2477" s="1"/>
      <c r="CN2477" s="1"/>
      <c r="CP2477" s="1"/>
      <c r="CQ2477" s="1"/>
      <c r="CR2477" s="1"/>
      <c r="CW2477" s="1"/>
      <c r="CX2477" s="1"/>
    </row>
    <row r="2478" spans="8:102" ht="12.95" customHeight="1" x14ac:dyDescent="0.2">
      <c r="H2478" s="1"/>
      <c r="I2478" s="1"/>
      <c r="J2478" s="1"/>
      <c r="K2478" s="1"/>
      <c r="L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D2478" s="1"/>
      <c r="AE2478" s="1"/>
      <c r="AF2478" s="1"/>
      <c r="AG2478" s="1"/>
      <c r="AH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N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N2478" s="1"/>
      <c r="CR2478" s="1"/>
      <c r="CW2478" s="1"/>
      <c r="CX2478" s="1"/>
    </row>
    <row r="2479" spans="8:102" ht="12.95" customHeight="1" x14ac:dyDescent="0.2">
      <c r="H2479" s="1"/>
      <c r="I2479" s="1"/>
      <c r="J2479" s="1"/>
      <c r="K2479" s="1"/>
      <c r="L2479" s="1"/>
      <c r="N2479" s="1"/>
      <c r="O2479" s="1"/>
      <c r="P2479" s="1"/>
      <c r="Q2479" s="1"/>
      <c r="R2479" s="1"/>
      <c r="S2479" s="1"/>
      <c r="T2479" s="1"/>
      <c r="V2479" s="1"/>
      <c r="W2479" s="1"/>
      <c r="X2479" s="1"/>
      <c r="Y2479" s="1"/>
      <c r="Z2479" s="1"/>
      <c r="AA2479" s="1"/>
      <c r="AD2479" s="1"/>
      <c r="AE2479" s="1"/>
      <c r="AF2479" s="1"/>
      <c r="AG2479" s="1"/>
      <c r="AH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N2479" s="1"/>
      <c r="CR2479" s="1"/>
      <c r="CW2479" s="1"/>
      <c r="CX2479" s="1"/>
    </row>
    <row r="2480" spans="8:102" ht="12.95" customHeight="1" x14ac:dyDescent="0.2">
      <c r="H2480" s="1"/>
      <c r="I2480" s="1"/>
      <c r="J2480" s="1"/>
      <c r="K2480" s="1"/>
      <c r="L2480" s="1"/>
      <c r="N2480" s="1"/>
      <c r="O2480" s="1"/>
      <c r="P2480" s="1"/>
      <c r="Q2480" s="1"/>
      <c r="R2480" s="1"/>
      <c r="S2480" s="1"/>
      <c r="T2480" s="1"/>
      <c r="V2480" s="1"/>
      <c r="W2480" s="1"/>
      <c r="X2480" s="1"/>
      <c r="Y2480" s="1"/>
      <c r="Z2480" s="1"/>
      <c r="AA2480" s="1"/>
      <c r="AD2480" s="1"/>
      <c r="AE2480" s="1"/>
      <c r="AF2480" s="1"/>
      <c r="AG2480" s="1"/>
      <c r="AH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N2480" s="1"/>
      <c r="CR2480" s="1"/>
      <c r="CW2480" s="1"/>
      <c r="CX2480" s="1"/>
    </row>
    <row r="2481" spans="8:128" x14ac:dyDescent="0.2">
      <c r="H2481" s="1"/>
      <c r="I2481" s="1"/>
      <c r="J2481" s="1"/>
      <c r="K2481" s="1"/>
      <c r="L2481" s="1"/>
      <c r="N2481" s="1"/>
      <c r="O2481" s="1"/>
      <c r="P2481" s="1"/>
      <c r="Q2481" s="1"/>
      <c r="R2481" s="1"/>
      <c r="S2481" s="1"/>
      <c r="T2481" s="1"/>
      <c r="V2481" s="1"/>
      <c r="W2481" s="1"/>
      <c r="X2481" s="1"/>
      <c r="Y2481" s="1"/>
      <c r="Z2481" s="1"/>
      <c r="AA2481" s="1"/>
      <c r="AD2481" s="1"/>
      <c r="AE2481" s="1"/>
      <c r="AG2481" s="1"/>
      <c r="AH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H2482" s="1"/>
      <c r="I2482" s="1"/>
      <c r="J2482" s="1"/>
      <c r="K2482" s="1"/>
      <c r="L2482" s="1"/>
      <c r="N2482" s="1"/>
      <c r="O2482" s="1"/>
      <c r="P2482" s="1"/>
      <c r="Q2482" s="1"/>
      <c r="R2482" s="1"/>
      <c r="S2482" s="1"/>
      <c r="T2482" s="1"/>
      <c r="V2482" s="1"/>
      <c r="W2482" s="1"/>
      <c r="X2482" s="1"/>
      <c r="Y2482" s="1"/>
      <c r="Z2482" s="1"/>
      <c r="AA2482" s="1"/>
      <c r="AD2482" s="1"/>
      <c r="AE2482" s="1"/>
      <c r="AG2482" s="1"/>
      <c r="AH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I2482" s="1"/>
      <c r="BJ2482" s="1"/>
      <c r="BL2482" s="1"/>
      <c r="BO2482" s="1"/>
      <c r="BP2482" s="1"/>
      <c r="BQ2482" s="1"/>
      <c r="BR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H2483" s="1"/>
      <c r="I2483" s="1"/>
      <c r="J2483" s="1"/>
      <c r="K2483" s="1"/>
      <c r="L2483" s="1"/>
      <c r="N2483" s="1"/>
      <c r="O2483" s="1"/>
      <c r="P2483" s="1"/>
      <c r="Q2483" s="1"/>
      <c r="R2483" s="1"/>
      <c r="S2483" s="1"/>
      <c r="T2483" s="1"/>
      <c r="V2483" s="1"/>
      <c r="W2483" s="1"/>
      <c r="X2483" s="1"/>
      <c r="Y2483" s="1"/>
      <c r="Z2483" s="1"/>
      <c r="AA2483" s="1"/>
      <c r="AD2483" s="1"/>
      <c r="AE2483" s="1"/>
      <c r="AG2483" s="1"/>
      <c r="AJ2483" s="1"/>
      <c r="AK2483" s="1"/>
      <c r="AM2483" s="1"/>
      <c r="AO2483" s="1"/>
      <c r="AP2483" s="1"/>
      <c r="AS2483" s="1"/>
      <c r="AV2483" s="1"/>
      <c r="AX2483" s="1"/>
      <c r="AZ2483" s="1"/>
      <c r="BA2483" s="1"/>
      <c r="BB2483" s="1"/>
      <c r="BC2483" s="1"/>
      <c r="BE2483" s="1"/>
      <c r="BG2483" s="1"/>
      <c r="BH2483" s="1"/>
      <c r="BI2483" s="1"/>
      <c r="BJ2483" s="1"/>
      <c r="BL2483" s="1"/>
      <c r="BO2483" s="1"/>
      <c r="BP2483" s="1"/>
      <c r="BQ2483" s="1"/>
      <c r="BR2483" s="1"/>
      <c r="BS2483" s="1"/>
      <c r="BV2483" s="1"/>
      <c r="BW2483" s="1"/>
      <c r="BX2483" s="1"/>
      <c r="BY2483" s="1"/>
      <c r="BZ2483" s="1"/>
      <c r="CD2483" s="1"/>
      <c r="CE2483" s="1"/>
      <c r="CF2483" s="1"/>
      <c r="CG2483" s="1"/>
      <c r="CJ2483" s="1"/>
      <c r="CK2483" s="1"/>
      <c r="CL2483" s="1"/>
      <c r="CM2483" s="1"/>
      <c r="CR2483" s="1"/>
      <c r="CW2483" s="1"/>
      <c r="CX2483" s="1"/>
    </row>
    <row r="2484" spans="8:128" x14ac:dyDescent="0.2">
      <c r="H2484" s="1"/>
      <c r="I2484" s="1"/>
      <c r="J2484" s="1"/>
      <c r="K2484" s="1"/>
      <c r="L2484" s="1"/>
      <c r="N2484" s="1"/>
      <c r="O2484" s="1"/>
      <c r="P2484" s="1"/>
      <c r="Q2484" s="1"/>
      <c r="R2484" s="1"/>
      <c r="S2484" s="1"/>
      <c r="T2484" s="1"/>
      <c r="V2484" s="1"/>
      <c r="W2484" s="1"/>
      <c r="X2484" s="1"/>
      <c r="Y2484" s="1"/>
      <c r="Z2484" s="1"/>
      <c r="AA2484" s="1"/>
      <c r="AD2484" s="1"/>
      <c r="AE2484" s="1"/>
      <c r="AG2484" s="1"/>
      <c r="AJ2484" s="1"/>
      <c r="AK2484" s="1"/>
      <c r="AM2484" s="1"/>
      <c r="AO2484" s="1"/>
      <c r="AP2484" s="1"/>
      <c r="AS2484" s="1"/>
      <c r="AV2484" s="1"/>
      <c r="AX2484" s="1"/>
      <c r="AZ2484" s="1"/>
      <c r="BA2484" s="1"/>
      <c r="BB2484" s="1"/>
      <c r="BC2484" s="1"/>
      <c r="BE2484" s="1"/>
      <c r="BG2484" s="1"/>
      <c r="BH2484" s="1"/>
      <c r="BI2484" s="1"/>
      <c r="BJ2484" s="1"/>
      <c r="BL2484" s="1"/>
      <c r="BO2484" s="1"/>
      <c r="BP2484" s="1"/>
      <c r="BQ2484" s="1"/>
      <c r="BR2484" s="1"/>
      <c r="BS2484" s="1"/>
      <c r="BV2484" s="1"/>
      <c r="BW2484" s="1"/>
      <c r="BX2484" s="1"/>
      <c r="BY2484" s="1"/>
      <c r="BZ2484" s="1"/>
      <c r="CD2484" s="1"/>
      <c r="CE2484" s="1"/>
      <c r="CF2484" s="1"/>
      <c r="CG2484" s="1"/>
      <c r="CJ2484" s="1"/>
      <c r="CK2484" s="1"/>
      <c r="CL2484" s="1"/>
      <c r="CM2484" s="1"/>
      <c r="CR2484" s="1"/>
      <c r="CW2484" s="1"/>
      <c r="CX2484" s="1"/>
    </row>
    <row r="2485" spans="8:128" x14ac:dyDescent="0.2">
      <c r="H2485" s="1"/>
      <c r="I2485" s="1"/>
      <c r="J2485" s="1"/>
      <c r="K2485" s="1"/>
      <c r="L2485" s="1"/>
      <c r="N2485" s="1"/>
      <c r="O2485" s="1"/>
      <c r="P2485" s="1"/>
      <c r="Q2485" s="1"/>
      <c r="R2485" s="1"/>
      <c r="S2485" s="1"/>
      <c r="T2485" s="1"/>
      <c r="V2485" s="1"/>
      <c r="W2485" s="1"/>
      <c r="X2485" s="1"/>
      <c r="Y2485" s="1"/>
      <c r="Z2485" s="1"/>
      <c r="AA2485" s="1"/>
      <c r="AD2485" s="1"/>
      <c r="AE2485" s="1"/>
      <c r="AG2485" s="1"/>
      <c r="AJ2485" s="1"/>
      <c r="AK2485" s="1"/>
      <c r="AM2485" s="1"/>
      <c r="AO2485" s="1"/>
      <c r="AP2485" s="1"/>
      <c r="AS2485" s="1"/>
      <c r="AV2485" s="1"/>
      <c r="AX2485" s="1"/>
      <c r="AZ2485" s="1"/>
      <c r="BA2485" s="1"/>
      <c r="BB2485" s="1"/>
      <c r="BC2485" s="1"/>
      <c r="BE2485" s="1"/>
      <c r="BG2485" s="1"/>
      <c r="BH2485" s="1"/>
      <c r="BI2485" s="1"/>
      <c r="BJ2485" s="1"/>
      <c r="BL2485" s="1"/>
      <c r="BO2485" s="1"/>
      <c r="BP2485" s="1"/>
      <c r="BQ2485" s="1"/>
      <c r="BR2485" s="1"/>
      <c r="BS2485" s="1"/>
      <c r="BV2485" s="1"/>
      <c r="BW2485" s="1"/>
      <c r="BX2485" s="1"/>
      <c r="BY2485" s="1"/>
      <c r="BZ2485" s="1"/>
      <c r="CD2485" s="1"/>
      <c r="CE2485" s="1"/>
      <c r="CF2485" s="1"/>
      <c r="CG2485" s="1"/>
      <c r="CJ2485" s="1"/>
      <c r="CK2485" s="1"/>
      <c r="CL2485" s="1"/>
      <c r="CM2485" s="1"/>
      <c r="CR2485" s="1"/>
      <c r="CW2485" s="1"/>
      <c r="CX2485" s="1"/>
    </row>
    <row r="2486" spans="8:128" x14ac:dyDescent="0.2">
      <c r="H2486" s="1"/>
      <c r="I2486" s="1"/>
      <c r="J2486" s="1"/>
      <c r="K2486" s="1"/>
      <c r="L2486" s="1"/>
      <c r="N2486" s="1"/>
      <c r="O2486" s="1"/>
      <c r="P2486" s="1"/>
      <c r="Q2486" s="1"/>
      <c r="R2486" s="1"/>
      <c r="S2486" s="1"/>
      <c r="T2486" s="1"/>
      <c r="V2486" s="1"/>
      <c r="W2486" s="1"/>
      <c r="X2486" s="1"/>
      <c r="Y2486" s="1"/>
      <c r="Z2486" s="1"/>
      <c r="AA2486" s="1"/>
      <c r="AD2486" s="1"/>
      <c r="AE2486" s="1"/>
      <c r="AG2486" s="1"/>
      <c r="AJ2486" s="1"/>
      <c r="AK2486" s="1"/>
      <c r="AM2486" s="1"/>
      <c r="AO2486" s="1"/>
      <c r="AP2486" s="1"/>
      <c r="AS2486" s="1"/>
      <c r="AV2486" s="1"/>
      <c r="AX2486" s="1"/>
      <c r="AZ2486" s="1"/>
      <c r="BA2486" s="1"/>
      <c r="BB2486" s="1"/>
      <c r="BC2486" s="1"/>
      <c r="BE2486" s="1"/>
      <c r="BG2486" s="1"/>
      <c r="BH2486" s="1"/>
      <c r="BI2486" s="1"/>
      <c r="BJ2486" s="1"/>
      <c r="BL2486" s="1"/>
      <c r="BO2486" s="1"/>
      <c r="BP2486" s="1"/>
      <c r="BQ2486" s="1"/>
      <c r="BR2486" s="1"/>
      <c r="BS2486" s="1"/>
      <c r="BV2486" s="1"/>
      <c r="BW2486" s="1"/>
      <c r="BX2486" s="1"/>
      <c r="BY2486" s="1"/>
      <c r="BZ2486" s="1"/>
      <c r="CD2486" s="1"/>
      <c r="CE2486" s="1"/>
      <c r="CF2486" s="1"/>
      <c r="CG2486" s="1"/>
      <c r="CJ2486" s="1"/>
      <c r="CK2486" s="1"/>
      <c r="CL2486" s="1"/>
      <c r="CM2486" s="1"/>
      <c r="CR2486" s="1"/>
      <c r="CW2486" s="1"/>
      <c r="CX2486" s="1"/>
    </row>
    <row r="2487" spans="8:128" x14ac:dyDescent="0.2">
      <c r="H2487" s="1"/>
      <c r="I2487" s="1"/>
      <c r="J2487" s="1"/>
      <c r="K2487" s="1"/>
      <c r="L2487" s="1"/>
      <c r="N2487" s="1"/>
      <c r="O2487" s="1"/>
      <c r="P2487" s="1"/>
      <c r="Q2487" s="1"/>
      <c r="R2487" s="1"/>
      <c r="S2487" s="1"/>
      <c r="T2487" s="1"/>
      <c r="V2487" s="1"/>
      <c r="W2487" s="1"/>
      <c r="Y2487" s="1"/>
      <c r="AA2487" s="1"/>
      <c r="AD2487" s="1"/>
      <c r="AE2487" s="1"/>
      <c r="AG2487" s="1"/>
      <c r="AJ2487" s="1"/>
      <c r="AK2487" s="1"/>
      <c r="AM2487" s="1"/>
      <c r="AO2487" s="1"/>
      <c r="AP2487" s="1"/>
      <c r="AS2487" s="1"/>
      <c r="AV2487" s="1"/>
      <c r="AX2487" s="1"/>
      <c r="AZ2487" s="1"/>
      <c r="BA2487" s="1"/>
      <c r="BB2487" s="1"/>
      <c r="BC2487" s="1"/>
      <c r="BE2487" s="1"/>
      <c r="BG2487" s="1"/>
      <c r="BH2487" s="1"/>
      <c r="BI2487" s="1"/>
      <c r="BJ2487" s="1"/>
      <c r="BL2487" s="1"/>
      <c r="BO2487" s="1"/>
      <c r="BP2487" s="1"/>
      <c r="BQ2487" s="1"/>
      <c r="BR2487" s="1"/>
      <c r="BS2487" s="1"/>
      <c r="BV2487" s="1"/>
      <c r="BW2487" s="1"/>
      <c r="BX2487" s="1"/>
      <c r="BY2487" s="1"/>
      <c r="BZ2487" s="1"/>
      <c r="CD2487" s="1"/>
      <c r="CE2487" s="1"/>
      <c r="CF2487" s="1"/>
      <c r="CG2487" s="1"/>
      <c r="CJ2487" s="1"/>
      <c r="CK2487" s="1"/>
      <c r="CL2487" s="1"/>
      <c r="CM2487" s="1"/>
      <c r="CR2487" s="1"/>
      <c r="CW2487" s="1"/>
      <c r="CX2487" s="1"/>
    </row>
    <row r="2488" spans="8:128" x14ac:dyDescent="0.2">
      <c r="H2488" s="1"/>
      <c r="I2488" s="1"/>
      <c r="J2488" s="1"/>
      <c r="K2488" s="1"/>
      <c r="N2488" s="1"/>
      <c r="O2488" s="1"/>
      <c r="P2488" s="1"/>
      <c r="Q2488" s="1"/>
      <c r="R2488" s="1"/>
      <c r="S2488" s="1"/>
      <c r="T2488" s="1"/>
      <c r="V2488" s="1"/>
      <c r="W2488" s="1"/>
      <c r="Y2488" s="1"/>
      <c r="AG2488" s="1"/>
      <c r="AJ2488" s="1"/>
      <c r="AK2488" s="1"/>
      <c r="AM2488" s="1"/>
      <c r="AO2488" s="1"/>
      <c r="AP2488" s="1"/>
      <c r="AS2488" s="1"/>
      <c r="AV2488" s="1"/>
      <c r="AX2488" s="1"/>
      <c r="AZ2488" s="1"/>
      <c r="BA2488" s="1"/>
      <c r="BB2488" s="1"/>
      <c r="BC2488" s="1"/>
      <c r="BE2488" s="1"/>
      <c r="BG2488" s="1"/>
      <c r="BH2488" s="1"/>
      <c r="BI2488" s="1"/>
      <c r="BJ2488" s="1"/>
      <c r="BL2488" s="1"/>
      <c r="BO2488" s="1"/>
      <c r="BP2488" s="1"/>
      <c r="BQ2488" s="1"/>
      <c r="BR2488" s="1"/>
      <c r="BS2488" s="1"/>
      <c r="BV2488" s="1"/>
      <c r="BW2488" s="1"/>
      <c r="BX2488" s="1"/>
      <c r="BY2488" s="1"/>
      <c r="BZ2488" s="1"/>
      <c r="CD2488" s="1"/>
      <c r="CE2488" s="1"/>
      <c r="CF2488" s="1"/>
      <c r="CG2488" s="1"/>
      <c r="CJ2488" s="1"/>
      <c r="CK2488" s="1"/>
      <c r="CL2488" s="1"/>
      <c r="CM2488" s="1"/>
      <c r="CR2488" s="1"/>
      <c r="CW2488" s="1"/>
      <c r="CX2488" s="1"/>
    </row>
    <row r="2489" spans="8:128" x14ac:dyDescent="0.2">
      <c r="H2489" s="1"/>
      <c r="I2489" s="1"/>
      <c r="J2489" s="1"/>
      <c r="K2489" s="1"/>
      <c r="N2489" s="1"/>
      <c r="O2489" s="1"/>
      <c r="P2489" s="1"/>
      <c r="Q2489" s="1"/>
      <c r="R2489" s="1"/>
      <c r="S2489" s="1"/>
      <c r="T2489" s="1"/>
      <c r="V2489" s="1"/>
      <c r="W2489" s="1"/>
      <c r="Y2489" s="1"/>
      <c r="AG2489" s="1"/>
      <c r="AJ2489" s="1"/>
      <c r="AK2489" s="1"/>
      <c r="AM2489" s="1"/>
      <c r="AO2489" s="1"/>
      <c r="AP2489" s="1"/>
      <c r="AS2489" s="1"/>
      <c r="AV2489" s="1"/>
      <c r="AX2489" s="1"/>
      <c r="AZ2489" s="1"/>
      <c r="BA2489" s="1"/>
      <c r="BB2489" s="1"/>
      <c r="BC2489" s="1"/>
      <c r="BE2489" s="1"/>
      <c r="BG2489" s="1"/>
      <c r="BH2489" s="1"/>
      <c r="BI2489" s="1"/>
      <c r="BJ2489" s="1"/>
      <c r="BL2489" s="1"/>
      <c r="BO2489" s="1"/>
      <c r="BP2489" s="1"/>
      <c r="BQ2489" s="1"/>
      <c r="BR2489" s="1"/>
      <c r="BS2489" s="1"/>
      <c r="BV2489" s="1"/>
      <c r="BW2489" s="1"/>
      <c r="BX2489" s="1"/>
      <c r="BY2489" s="1"/>
      <c r="BZ2489" s="1"/>
      <c r="CD2489" s="1"/>
      <c r="CE2489" s="1"/>
      <c r="CF2489" s="1"/>
      <c r="CG2489" s="1"/>
      <c r="CJ2489" s="1"/>
      <c r="CK2489" s="1"/>
      <c r="CL2489" s="1"/>
      <c r="CM2489" s="1"/>
      <c r="CR2489" s="1"/>
      <c r="CW2489" s="1"/>
      <c r="CX2489" s="1"/>
    </row>
    <row r="2490" spans="8:128" x14ac:dyDescent="0.2">
      <c r="H2490" s="1"/>
      <c r="O2490" s="1"/>
      <c r="S2490" s="1"/>
      <c r="T2490" s="1"/>
      <c r="V2490" s="1"/>
      <c r="Y2490" s="1"/>
      <c r="AG2490" s="1"/>
      <c r="AJ2490" s="1"/>
      <c r="AK2490" s="1"/>
      <c r="AM2490" s="1"/>
      <c r="AO2490" s="1"/>
      <c r="AP2490" s="1"/>
      <c r="AS2490" s="1"/>
      <c r="AV2490" s="1"/>
      <c r="AX2490" s="1"/>
      <c r="AZ2490" s="1"/>
      <c r="BA2490" s="1"/>
      <c r="BB2490" s="1"/>
      <c r="BC2490" s="1"/>
      <c r="BE2490" s="1"/>
      <c r="BG2490" s="1"/>
      <c r="BH2490" s="1"/>
      <c r="BI2490" s="1"/>
      <c r="BJ2490" s="1"/>
      <c r="BL2490" s="1"/>
      <c r="BO2490" s="1"/>
      <c r="BP2490" s="1"/>
      <c r="BQ2490" s="1"/>
      <c r="BR2490" s="1"/>
      <c r="BS2490" s="1"/>
      <c r="BV2490" s="1"/>
      <c r="BW2490" s="1"/>
      <c r="BX2490" s="1"/>
      <c r="BY2490" s="1"/>
      <c r="BZ2490" s="1"/>
      <c r="CD2490" s="1"/>
      <c r="CE2490" s="1"/>
      <c r="CF2490" s="1"/>
      <c r="CG2490" s="1"/>
      <c r="CJ2490" s="1"/>
      <c r="CK2490" s="1"/>
      <c r="CL2490" s="1"/>
      <c r="CM2490" s="1"/>
      <c r="CR2490" s="1"/>
      <c r="CW2490" s="1"/>
      <c r="CX2490" s="1"/>
    </row>
    <row r="2491" spans="8:128" x14ac:dyDescent="0.2">
      <c r="H2491" s="1"/>
      <c r="S2491" s="1"/>
      <c r="T2491" s="1"/>
      <c r="V2491" s="1"/>
      <c r="Y2491" s="1"/>
      <c r="AG2491" s="1"/>
      <c r="AJ2491" s="1"/>
      <c r="AK2491" s="1"/>
      <c r="AM2491" s="1"/>
      <c r="AO2491" s="1"/>
      <c r="AP2491" s="1"/>
      <c r="AS2491" s="1"/>
      <c r="AV2491" s="1"/>
      <c r="AX2491" s="1"/>
      <c r="AZ2491" s="1"/>
      <c r="BA2491" s="1"/>
      <c r="BB2491" s="1"/>
      <c r="BC2491" s="1"/>
      <c r="BE2491" s="1"/>
      <c r="BG2491" s="1"/>
      <c r="BH2491" s="1"/>
      <c r="BI2491" s="1"/>
      <c r="BJ2491" s="1"/>
      <c r="BL2491" s="1"/>
      <c r="BO2491" s="1"/>
      <c r="BP2491" s="1"/>
      <c r="BQ2491" s="1"/>
      <c r="BR2491" s="1"/>
      <c r="BS2491" s="1"/>
      <c r="BV2491" s="1"/>
      <c r="BW2491" s="1"/>
      <c r="BX2491" s="1"/>
      <c r="BY2491" s="1"/>
      <c r="BZ2491" s="1"/>
      <c r="CD2491" s="1"/>
      <c r="CE2491" s="1"/>
      <c r="CF2491" s="1"/>
      <c r="CG2491" s="1"/>
      <c r="CJ2491" s="1"/>
      <c r="CK2491" s="1"/>
      <c r="CL2491" s="1"/>
      <c r="CM2491" s="1"/>
      <c r="CR2491" s="1"/>
      <c r="CW2491" s="1"/>
      <c r="CX2491" s="1"/>
    </row>
    <row r="2492" spans="8:128" x14ac:dyDescent="0.2">
      <c r="S2492" s="1"/>
      <c r="T2492" s="1"/>
      <c r="V2492" s="1"/>
      <c r="Y2492" s="1"/>
      <c r="AG2492" s="1"/>
      <c r="AJ2492" s="1"/>
      <c r="AK2492" s="1"/>
      <c r="AM2492" s="1"/>
      <c r="AO2492" s="1"/>
      <c r="AP2492" s="1"/>
      <c r="AS2492" s="1"/>
      <c r="AV2492" s="1"/>
      <c r="AX2492" s="1"/>
      <c r="AZ2492" s="1"/>
      <c r="BA2492" s="1"/>
      <c r="BB2492" s="1"/>
      <c r="BC2492" s="1"/>
      <c r="BE2492" s="1"/>
      <c r="BG2492" s="1"/>
      <c r="BH2492" s="1"/>
      <c r="BJ2492" s="1"/>
      <c r="BL2492" s="1"/>
      <c r="BO2492" s="1"/>
      <c r="BP2492" s="1"/>
      <c r="BQ2492" s="1"/>
      <c r="BS2492" s="1"/>
      <c r="BV2492" s="1"/>
      <c r="BW2492" s="1"/>
      <c r="BX2492" s="1"/>
      <c r="BY2492" s="1"/>
      <c r="BZ2492" s="1"/>
      <c r="CD2492" s="1"/>
      <c r="CE2492" s="1"/>
      <c r="CF2492" s="1"/>
      <c r="CG2492" s="1"/>
      <c r="CJ2492" s="1"/>
      <c r="CK2492" s="1"/>
      <c r="CL2492" s="1"/>
      <c r="CM2492" s="1"/>
      <c r="CR2492" s="1"/>
      <c r="CW2492" s="1"/>
      <c r="CX2492" s="1"/>
    </row>
    <row r="2493" spans="8:128" x14ac:dyDescent="0.2">
      <c r="S2493" s="1"/>
      <c r="T2493" s="1"/>
      <c r="V2493" s="1"/>
      <c r="Y2493" s="1"/>
      <c r="AG2493" s="1"/>
      <c r="AJ2493" s="1"/>
      <c r="AK2493" s="1"/>
      <c r="AM2493" s="1"/>
      <c r="AO2493" s="1"/>
      <c r="AP2493" s="1"/>
      <c r="AZ2493" s="1"/>
      <c r="BA2493" s="1"/>
      <c r="BH2493" s="1"/>
      <c r="BO2493" s="1"/>
      <c r="BP2493" s="1"/>
      <c r="CD2493" s="1"/>
      <c r="CE2493" s="1"/>
      <c r="CF2493" s="1"/>
      <c r="CW2493" s="1"/>
      <c r="CX2493" s="1"/>
    </row>
    <row r="2494" spans="8:128" x14ac:dyDescent="0.2">
      <c r="AG2494" s="1"/>
      <c r="AK2494" s="1"/>
      <c r="AM2494" s="1"/>
      <c r="AP2494" s="1"/>
      <c r="AZ2494" s="1"/>
      <c r="BA2494" s="1"/>
      <c r="BO2494" s="1"/>
      <c r="BP2494" s="1"/>
      <c r="CD2494" s="1"/>
      <c r="CE2494" s="1"/>
      <c r="CF2494" s="1"/>
      <c r="CW2494" s="1"/>
    </row>
    <row r="2495" spans="8:128" x14ac:dyDescent="0.2"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29"/>
      <c r="Z2495" s="29"/>
      <c r="AA2495" s="29"/>
      <c r="AB2495" s="29"/>
      <c r="AC2495" s="29"/>
      <c r="AD2495" s="29"/>
      <c r="AE2495" s="29"/>
      <c r="AF2495" s="29"/>
      <c r="AG2495" s="29"/>
      <c r="AH2495" s="29"/>
      <c r="AI2495" s="29"/>
      <c r="AJ2495" s="29"/>
      <c r="AK2495" s="29"/>
      <c r="AL2495" s="29"/>
      <c r="AM2495" s="29"/>
      <c r="AN2495" s="29"/>
      <c r="AO2495" s="29"/>
      <c r="AP2495" s="29"/>
      <c r="AQ2495" s="29"/>
      <c r="AR2495" s="29"/>
      <c r="AS2495" s="29"/>
      <c r="AT2495" s="29"/>
      <c r="AU2495" s="29"/>
      <c r="AV2495" s="29"/>
      <c r="AW2495" s="29"/>
      <c r="AX2495" s="29"/>
      <c r="AY2495" s="29"/>
      <c r="AZ2495" s="29"/>
      <c r="BA2495" s="29"/>
      <c r="BB2495" s="29"/>
      <c r="BC2495" s="29"/>
      <c r="BD2495" s="29"/>
      <c r="BE2495" s="29"/>
      <c r="BF2495" s="29"/>
      <c r="BG2495" s="29"/>
      <c r="BH2495" s="29"/>
      <c r="BI2495" s="29"/>
      <c r="BJ2495" s="29"/>
      <c r="BK2495" s="29"/>
      <c r="BL2495" s="29"/>
      <c r="BM2495" s="29"/>
      <c r="BN2495" s="29"/>
      <c r="BO2495" s="29"/>
      <c r="BP2495" s="29"/>
      <c r="BQ2495" s="29"/>
      <c r="BR2495" s="29"/>
      <c r="BS2495" s="29"/>
      <c r="BT2495" s="29"/>
      <c r="BU2495" s="29"/>
      <c r="BV2495" s="29"/>
      <c r="BW2495" s="29"/>
      <c r="BX2495" s="29"/>
      <c r="BY2495" s="29"/>
      <c r="BZ2495" s="29"/>
      <c r="CA2495" s="29"/>
      <c r="CB2495" s="29"/>
      <c r="CC2495" s="29"/>
      <c r="CD2495" s="29"/>
      <c r="CE2495" s="29"/>
      <c r="CF2495" s="29"/>
      <c r="CG2495" s="29"/>
      <c r="CH2495" s="29"/>
      <c r="CI2495" s="29"/>
      <c r="CJ2495" s="29"/>
      <c r="CK2495" s="29"/>
      <c r="CL2495" s="29"/>
      <c r="CM2495" s="29"/>
      <c r="CN2495" s="29"/>
      <c r="CO2495" s="29"/>
      <c r="CP2495" s="29"/>
      <c r="CQ2495" s="29"/>
      <c r="CR2495" s="29"/>
      <c r="CS2495" s="29"/>
      <c r="CT2495" s="29"/>
      <c r="CU2495" s="29"/>
      <c r="CV2495" s="29"/>
      <c r="CW2495" s="29"/>
      <c r="CX2495" s="29"/>
      <c r="CY2495" s="29">
        <f t="shared" ref="CY2495:DG2495" si="12">SUM(CY2475:CY2494)</f>
        <v>0</v>
      </c>
      <c r="CZ2495" s="29">
        <f t="shared" si="12"/>
        <v>0</v>
      </c>
      <c r="DA2495" s="29">
        <f t="shared" si="12"/>
        <v>0</v>
      </c>
      <c r="DB2495" s="29">
        <f t="shared" si="12"/>
        <v>0</v>
      </c>
      <c r="DC2495" s="29">
        <f t="shared" si="12"/>
        <v>0</v>
      </c>
      <c r="DD2495" s="29">
        <f t="shared" si="12"/>
        <v>0</v>
      </c>
      <c r="DE2495" s="29">
        <f t="shared" si="12"/>
        <v>0</v>
      </c>
      <c r="DF2495" s="29">
        <f t="shared" si="12"/>
        <v>0</v>
      </c>
      <c r="DG2495" s="29">
        <f t="shared" si="12"/>
        <v>0</v>
      </c>
      <c r="DH2495" s="29"/>
      <c r="DI2495" s="29"/>
      <c r="DJ2495" s="29"/>
      <c r="DK2495" s="29"/>
      <c r="DL2495" s="29"/>
      <c r="DM2495" s="29"/>
      <c r="DN2495" s="29"/>
      <c r="DO2495" s="29"/>
      <c r="DP2495" s="29"/>
      <c r="DQ2495" s="29"/>
      <c r="DR2495" s="29"/>
      <c r="DS2495" s="29"/>
      <c r="DT2495" s="29"/>
      <c r="DU2495" s="29"/>
      <c r="DV2495" s="29"/>
      <c r="DW2495" s="29"/>
      <c r="DX2495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2485"/>
  <sheetViews>
    <sheetView showGridLines="0" topLeftCell="A19" zoomScale="130" zoomScaleNormal="130" workbookViewId="0">
      <selection activeCell="C45" sqref="C45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189" t="s">
        <v>73</v>
      </c>
      <c r="B2" s="189"/>
      <c r="C2" s="189"/>
      <c r="D2" s="189"/>
      <c r="E2" s="189"/>
      <c r="F2" s="189"/>
    </row>
    <row r="3" spans="1:6" x14ac:dyDescent="0.2">
      <c r="A3" s="190" t="s">
        <v>4</v>
      </c>
      <c r="B3" s="190"/>
      <c r="C3" s="190"/>
      <c r="D3" s="190"/>
      <c r="E3" s="190"/>
      <c r="F3" s="190"/>
    </row>
    <row r="4" spans="1:6" x14ac:dyDescent="0.2">
      <c r="A4" s="190" t="s">
        <v>79</v>
      </c>
      <c r="B4" s="190"/>
      <c r="C4" s="190"/>
      <c r="D4" s="190"/>
      <c r="E4" s="190"/>
      <c r="F4" s="190"/>
    </row>
    <row r="5" spans="1:6" x14ac:dyDescent="0.2">
      <c r="A5" s="190" t="s">
        <v>81</v>
      </c>
      <c r="B5" s="190"/>
      <c r="C5" s="190"/>
      <c r="D5" s="190"/>
      <c r="E5" s="190"/>
      <c r="F5" s="190"/>
    </row>
    <row r="6" spans="1:6" x14ac:dyDescent="0.2">
      <c r="A6" s="190" t="s">
        <v>72</v>
      </c>
      <c r="B6" s="190"/>
      <c r="C6" s="190"/>
      <c r="D6" s="190"/>
      <c r="E6" s="190"/>
      <c r="F6" s="190"/>
    </row>
    <row r="7" spans="1:6" x14ac:dyDescent="0.2">
      <c r="A7" s="124" t="s">
        <v>74</v>
      </c>
      <c r="B7" s="124"/>
      <c r="C7" s="124"/>
      <c r="D7" s="124"/>
      <c r="E7" s="124"/>
      <c r="F7" s="124"/>
    </row>
    <row r="8" spans="1:6" ht="13.5" thickBot="1" x14ac:dyDescent="0.25">
      <c r="A8" s="3"/>
      <c r="B8" s="3"/>
      <c r="C8" s="3"/>
      <c r="D8" s="96"/>
      <c r="E8" s="3"/>
      <c r="F8" s="3"/>
    </row>
    <row r="9" spans="1:6" x14ac:dyDescent="0.2">
      <c r="A9" s="183" t="s">
        <v>8</v>
      </c>
      <c r="B9" s="185" t="s">
        <v>9</v>
      </c>
      <c r="C9" s="4" t="s">
        <v>10</v>
      </c>
      <c r="D9" s="30" t="s">
        <v>11</v>
      </c>
      <c r="E9" s="6" t="s">
        <v>12</v>
      </c>
      <c r="F9" s="187" t="s">
        <v>0</v>
      </c>
    </row>
    <row r="10" spans="1:6" ht="13.5" thickBot="1" x14ac:dyDescent="0.25">
      <c r="A10" s="184"/>
      <c r="B10" s="186"/>
      <c r="C10" s="7" t="s">
        <v>13</v>
      </c>
      <c r="D10" s="31" t="s">
        <v>14</v>
      </c>
      <c r="E10" s="9" t="s">
        <v>15</v>
      </c>
      <c r="F10" s="188"/>
    </row>
    <row r="11" spans="1:6" x14ac:dyDescent="0.2">
      <c r="A11" s="10">
        <v>51</v>
      </c>
      <c r="B11" s="11" t="s">
        <v>16</v>
      </c>
      <c r="C11" s="99">
        <f>SUM(C12+C15+C17)</f>
        <v>13961.83</v>
      </c>
      <c r="D11" s="99">
        <f>SUM(D12+D15+D17)</f>
        <v>6754.8099999999995</v>
      </c>
      <c r="E11" s="99">
        <f>SUM(E12+E15+E17)</f>
        <v>0</v>
      </c>
      <c r="F11" s="99">
        <f>SUM(F12+F15+F17)</f>
        <v>20716.634999999998</v>
      </c>
    </row>
    <row r="12" spans="1:6" x14ac:dyDescent="0.2">
      <c r="A12" s="12">
        <v>511</v>
      </c>
      <c r="B12" s="13" t="s">
        <v>106</v>
      </c>
      <c r="C12" s="89">
        <f>SUM(C13:C14)</f>
        <v>12555.1</v>
      </c>
      <c r="D12" s="89">
        <f>SUM(D13:D14)</f>
        <v>5750</v>
      </c>
      <c r="E12" s="89">
        <f>SUM(E13:E14)</f>
        <v>0</v>
      </c>
      <c r="F12" s="89">
        <f>SUM(F13:F14)</f>
        <v>18305.099999999999</v>
      </c>
    </row>
    <row r="13" spans="1:6" x14ac:dyDescent="0.2">
      <c r="A13" s="14">
        <v>51101</v>
      </c>
      <c r="B13" s="15" t="s">
        <v>17</v>
      </c>
      <c r="C13" s="90">
        <v>11500</v>
      </c>
      <c r="D13" s="90">
        <v>5750</v>
      </c>
      <c r="E13" s="90"/>
      <c r="F13" s="90">
        <f>[1]conta!$G$16</f>
        <v>17250</v>
      </c>
    </row>
    <row r="14" spans="1:6" x14ac:dyDescent="0.2">
      <c r="A14" s="14">
        <v>51103</v>
      </c>
      <c r="B14" s="20" t="s">
        <v>18</v>
      </c>
      <c r="C14" s="90">
        <v>1055.0999999999999</v>
      </c>
      <c r="D14" s="90"/>
      <c r="E14" s="90"/>
      <c r="F14" s="90">
        <f t="shared" ref="F14" si="0">SUM(C14:E14)</f>
        <v>1055.0999999999999</v>
      </c>
    </row>
    <row r="15" spans="1:6" x14ac:dyDescent="0.2">
      <c r="A15" s="12">
        <v>514</v>
      </c>
      <c r="B15" s="11" t="s">
        <v>21</v>
      </c>
      <c r="C15" s="89">
        <f>SUM(C16)</f>
        <v>727.51</v>
      </c>
      <c r="D15" s="89">
        <f t="shared" ref="D15:F15" si="1">SUM(D16)</f>
        <v>519.65</v>
      </c>
      <c r="E15" s="89">
        <f t="shared" si="1"/>
        <v>0</v>
      </c>
      <c r="F15" s="89">
        <f t="shared" si="1"/>
        <v>1247.1599999999999</v>
      </c>
    </row>
    <row r="16" spans="1:6" x14ac:dyDescent="0.2">
      <c r="A16" s="17">
        <v>51401</v>
      </c>
      <c r="B16" s="20" t="s">
        <v>22</v>
      </c>
      <c r="C16" s="90">
        <v>727.51</v>
      </c>
      <c r="D16" s="90">
        <v>519.65</v>
      </c>
      <c r="E16" s="90"/>
      <c r="F16" s="90">
        <f>SUM(C16:E16)</f>
        <v>1247.1599999999999</v>
      </c>
    </row>
    <row r="17" spans="1:7" x14ac:dyDescent="0.2">
      <c r="A17" s="12">
        <v>515</v>
      </c>
      <c r="B17" s="19" t="s">
        <v>23</v>
      </c>
      <c r="C17" s="89">
        <f>SUM(C18:C18)</f>
        <v>679.22</v>
      </c>
      <c r="D17" s="89">
        <f>SUM(D18:D18)</f>
        <v>485.16</v>
      </c>
      <c r="E17" s="89">
        <f>SUM(E18:E18)</f>
        <v>0</v>
      </c>
      <c r="F17" s="89">
        <f>SUM(F18:F18)</f>
        <v>1164.375</v>
      </c>
    </row>
    <row r="18" spans="1:7" x14ac:dyDescent="0.2">
      <c r="A18" s="17">
        <v>51501</v>
      </c>
      <c r="B18" s="20" t="s">
        <v>22</v>
      </c>
      <c r="C18" s="90">
        <v>679.22</v>
      </c>
      <c r="D18" s="90">
        <v>485.16</v>
      </c>
      <c r="E18" s="90"/>
      <c r="F18" s="90">
        <f>[1]conta!$L$16</f>
        <v>1164.375</v>
      </c>
    </row>
    <row r="19" spans="1:7" x14ac:dyDescent="0.2">
      <c r="A19" s="12">
        <v>54</v>
      </c>
      <c r="B19" s="19" t="s">
        <v>26</v>
      </c>
      <c r="C19" s="33">
        <f>SUM(C20+C25+C28)</f>
        <v>1671</v>
      </c>
      <c r="D19" s="33">
        <f t="shared" ref="D19:F19" si="2">SUM(D20+D25+D28)</f>
        <v>50</v>
      </c>
      <c r="E19" s="33">
        <f t="shared" si="2"/>
        <v>0</v>
      </c>
      <c r="F19" s="33">
        <f t="shared" si="2"/>
        <v>1721</v>
      </c>
    </row>
    <row r="20" spans="1:7" x14ac:dyDescent="0.2">
      <c r="A20" s="12">
        <v>541</v>
      </c>
      <c r="B20" s="19" t="s">
        <v>115</v>
      </c>
      <c r="C20" s="33">
        <f>SUM(C21:C24)</f>
        <v>1471</v>
      </c>
      <c r="D20" s="33">
        <f>SUM(D21:D24)</f>
        <v>0</v>
      </c>
      <c r="E20" s="33">
        <f>SUM(E21:E24)</f>
        <v>0</v>
      </c>
      <c r="F20" s="33">
        <f>SUM(F21:F24)</f>
        <v>1471</v>
      </c>
      <c r="G20" s="21"/>
    </row>
    <row r="21" spans="1:7" x14ac:dyDescent="0.2">
      <c r="A21" s="17">
        <v>54105</v>
      </c>
      <c r="B21" s="20" t="s">
        <v>30</v>
      </c>
      <c r="C21" s="34">
        <v>485</v>
      </c>
      <c r="D21" s="34"/>
      <c r="E21" s="34"/>
      <c r="F21" s="34">
        <f t="shared" ref="F21:F29" si="3">SUM(C21:E21)</f>
        <v>485</v>
      </c>
      <c r="G21" s="22"/>
    </row>
    <row r="22" spans="1:7" x14ac:dyDescent="0.2">
      <c r="A22" s="17">
        <v>54114</v>
      </c>
      <c r="B22" s="20" t="s">
        <v>34</v>
      </c>
      <c r="C22" s="34">
        <v>286</v>
      </c>
      <c r="D22" s="34"/>
      <c r="E22" s="34"/>
      <c r="F22" s="34">
        <f t="shared" si="3"/>
        <v>286</v>
      </c>
      <c r="G22" s="22"/>
    </row>
    <row r="23" spans="1:7" x14ac:dyDescent="0.2">
      <c r="A23" s="17">
        <v>54115</v>
      </c>
      <c r="B23" s="20" t="s">
        <v>35</v>
      </c>
      <c r="C23" s="34">
        <v>600</v>
      </c>
      <c r="D23" s="34"/>
      <c r="E23" s="34"/>
      <c r="F23" s="34">
        <f t="shared" si="3"/>
        <v>600</v>
      </c>
      <c r="G23" s="22"/>
    </row>
    <row r="24" spans="1:7" x14ac:dyDescent="0.2">
      <c r="A24" s="17">
        <v>54199</v>
      </c>
      <c r="B24" s="20" t="s">
        <v>36</v>
      </c>
      <c r="C24" s="34">
        <v>100</v>
      </c>
      <c r="D24" s="34"/>
      <c r="E24" s="34"/>
      <c r="F24" s="34">
        <f t="shared" si="3"/>
        <v>100</v>
      </c>
      <c r="G24" s="22"/>
    </row>
    <row r="25" spans="1:7" x14ac:dyDescent="0.2">
      <c r="A25" s="12">
        <v>543</v>
      </c>
      <c r="B25" s="19" t="s">
        <v>108</v>
      </c>
      <c r="C25" s="33">
        <f>SUM(C26:C27)</f>
        <v>150</v>
      </c>
      <c r="D25" s="33">
        <f>SUM(D26:D27)</f>
        <v>0</v>
      </c>
      <c r="E25" s="33">
        <f>SUM(E26:E27)</f>
        <v>0</v>
      </c>
      <c r="F25" s="33">
        <f>SUM(F26:F27)</f>
        <v>150</v>
      </c>
      <c r="G25" s="21"/>
    </row>
    <row r="26" spans="1:7" x14ac:dyDescent="0.2">
      <c r="A26" s="17">
        <v>54301</v>
      </c>
      <c r="B26" s="20" t="s">
        <v>41</v>
      </c>
      <c r="C26" s="34">
        <v>100</v>
      </c>
      <c r="D26" s="34"/>
      <c r="E26" s="34"/>
      <c r="F26" s="34">
        <f t="shared" si="3"/>
        <v>100</v>
      </c>
      <c r="G26" s="22"/>
    </row>
    <row r="27" spans="1:7" x14ac:dyDescent="0.2">
      <c r="A27" s="17">
        <v>54399</v>
      </c>
      <c r="B27" s="20" t="s">
        <v>47</v>
      </c>
      <c r="C27" s="34">
        <v>50</v>
      </c>
      <c r="D27" s="34"/>
      <c r="E27" s="34"/>
      <c r="F27" s="34">
        <f t="shared" si="3"/>
        <v>50</v>
      </c>
      <c r="G27" s="22"/>
    </row>
    <row r="28" spans="1:7" x14ac:dyDescent="0.2">
      <c r="A28" s="10">
        <v>544</v>
      </c>
      <c r="B28" s="11" t="s">
        <v>109</v>
      </c>
      <c r="C28" s="32">
        <f>SUM(C29:C29)</f>
        <v>50</v>
      </c>
      <c r="D28" s="32">
        <f>SUM(D29:D29)</f>
        <v>50</v>
      </c>
      <c r="E28" s="32">
        <f>SUM(E29:E29)</f>
        <v>0</v>
      </c>
      <c r="F28" s="32">
        <f>SUM(F29:F29)</f>
        <v>100</v>
      </c>
      <c r="G28" s="23"/>
    </row>
    <row r="29" spans="1:7" x14ac:dyDescent="0.2">
      <c r="A29" s="17">
        <v>54401</v>
      </c>
      <c r="B29" s="20" t="s">
        <v>48</v>
      </c>
      <c r="C29" s="34">
        <v>50</v>
      </c>
      <c r="D29" s="34">
        <v>50</v>
      </c>
      <c r="E29" s="34"/>
      <c r="F29" s="34">
        <f t="shared" si="3"/>
        <v>100</v>
      </c>
      <c r="G29" s="22"/>
    </row>
    <row r="30" spans="1:7" x14ac:dyDescent="0.2">
      <c r="A30" s="12">
        <v>55</v>
      </c>
      <c r="B30" s="19" t="s">
        <v>52</v>
      </c>
      <c r="C30" s="33">
        <f>SUM(C31)</f>
        <v>165</v>
      </c>
      <c r="D30" s="33">
        <f t="shared" ref="D30:F30" si="4">SUM(D31)</f>
        <v>0</v>
      </c>
      <c r="E30" s="33">
        <f t="shared" si="4"/>
        <v>0</v>
      </c>
      <c r="F30" s="33">
        <f t="shared" si="4"/>
        <v>165</v>
      </c>
      <c r="G30" s="22"/>
    </row>
    <row r="31" spans="1:7" x14ac:dyDescent="0.2">
      <c r="A31" s="12">
        <v>556</v>
      </c>
      <c r="B31" s="19" t="s">
        <v>111</v>
      </c>
      <c r="C31" s="33">
        <f>SUM(C32:C32)</f>
        <v>165</v>
      </c>
      <c r="D31" s="33">
        <f>SUM(D32:D32)</f>
        <v>0</v>
      </c>
      <c r="E31" s="33">
        <f>SUM(E32:E32)</f>
        <v>0</v>
      </c>
      <c r="F31" s="33">
        <f>SUM(F32:F32)</f>
        <v>165</v>
      </c>
      <c r="G31" s="22"/>
    </row>
    <row r="32" spans="1:7" x14ac:dyDescent="0.2">
      <c r="A32" s="17">
        <v>55601</v>
      </c>
      <c r="B32" s="20" t="s">
        <v>53</v>
      </c>
      <c r="C32" s="34">
        <v>165</v>
      </c>
      <c r="D32" s="34"/>
      <c r="E32" s="34"/>
      <c r="F32" s="34">
        <f t="shared" ref="F32" si="5">SUM(C32:E32)</f>
        <v>165</v>
      </c>
      <c r="G32" s="22"/>
    </row>
    <row r="33" spans="1:8" x14ac:dyDescent="0.2">
      <c r="A33" s="12">
        <v>61</v>
      </c>
      <c r="B33" s="19" t="s">
        <v>58</v>
      </c>
      <c r="C33" s="33">
        <f>SUM(C34)</f>
        <v>275</v>
      </c>
      <c r="D33" s="33">
        <f t="shared" ref="D33:F33" si="6">SUM(D34)</f>
        <v>150</v>
      </c>
      <c r="E33" s="33">
        <f t="shared" si="6"/>
        <v>0</v>
      </c>
      <c r="F33" s="33">
        <f t="shared" si="6"/>
        <v>425</v>
      </c>
      <c r="G33" s="22"/>
    </row>
    <row r="34" spans="1:8" x14ac:dyDescent="0.2">
      <c r="A34" s="12">
        <v>611</v>
      </c>
      <c r="B34" s="19" t="s">
        <v>116</v>
      </c>
      <c r="C34" s="33">
        <f>SUM(C35:C36)</f>
        <v>275</v>
      </c>
      <c r="D34" s="33">
        <f>SUM(D35:D36)</f>
        <v>150</v>
      </c>
      <c r="E34" s="33">
        <f>SUM(E35:E36)</f>
        <v>0</v>
      </c>
      <c r="F34" s="33">
        <f>SUM(F35:F36)</f>
        <v>425</v>
      </c>
      <c r="G34" s="22"/>
    </row>
    <row r="35" spans="1:8" x14ac:dyDescent="0.2">
      <c r="A35" s="17">
        <v>61101</v>
      </c>
      <c r="B35" s="20" t="s">
        <v>60</v>
      </c>
      <c r="C35" s="34">
        <v>150</v>
      </c>
      <c r="D35" s="34">
        <v>150</v>
      </c>
      <c r="E35" s="34"/>
      <c r="F35" s="34">
        <f t="shared" ref="F35:F36" si="7">SUM(C35:E35)</f>
        <v>300</v>
      </c>
      <c r="G35" s="22"/>
    </row>
    <row r="36" spans="1:8" x14ac:dyDescent="0.2">
      <c r="A36" s="17">
        <v>61104</v>
      </c>
      <c r="B36" s="20" t="s">
        <v>62</v>
      </c>
      <c r="C36" s="34">
        <v>125</v>
      </c>
      <c r="D36" s="34"/>
      <c r="E36" s="34"/>
      <c r="F36" s="34">
        <f t="shared" si="7"/>
        <v>125</v>
      </c>
      <c r="G36" s="22"/>
    </row>
    <row r="37" spans="1:8" x14ac:dyDescent="0.2">
      <c r="A37" s="17"/>
      <c r="B37" s="19" t="s">
        <v>68</v>
      </c>
      <c r="C37" s="33">
        <f>SUM(C11+C19+C30+C33)</f>
        <v>16072.83</v>
      </c>
      <c r="D37" s="33">
        <f t="shared" ref="D37:F37" si="8">SUM(D11+D19+D30+D33)</f>
        <v>6954.8099999999995</v>
      </c>
      <c r="E37" s="33">
        <f t="shared" si="8"/>
        <v>0</v>
      </c>
      <c r="F37" s="33">
        <f t="shared" si="8"/>
        <v>23027.634999999998</v>
      </c>
      <c r="G37" s="22"/>
    </row>
    <row r="38" spans="1:8" x14ac:dyDescent="0.2">
      <c r="A38" s="17"/>
      <c r="B38" s="20"/>
      <c r="C38" s="34"/>
      <c r="D38" s="34"/>
      <c r="E38" s="34"/>
      <c r="F38" s="34"/>
      <c r="G38" s="22"/>
    </row>
    <row r="39" spans="1:8" x14ac:dyDescent="0.2">
      <c r="A39" s="12"/>
      <c r="B39" s="19" t="s">
        <v>69</v>
      </c>
      <c r="C39" s="33">
        <f>SUM(C11+C19+C30+C33)</f>
        <v>16072.83</v>
      </c>
      <c r="D39" s="33">
        <f t="shared" ref="D39:F39" si="9">SUM(D11+D19+D30+D33)</f>
        <v>6954.8099999999995</v>
      </c>
      <c r="E39" s="33">
        <f t="shared" si="9"/>
        <v>0</v>
      </c>
      <c r="F39" s="33">
        <f t="shared" si="9"/>
        <v>23027.634999999998</v>
      </c>
      <c r="G39" s="36"/>
    </row>
    <row r="40" spans="1:8" x14ac:dyDescent="0.2">
      <c r="A40" s="12"/>
      <c r="B40" s="19" t="s">
        <v>70</v>
      </c>
      <c r="C40" s="33">
        <f>SUM(C12+C15+C17+C20+C25+C28+C31+C34)</f>
        <v>16072.83</v>
      </c>
      <c r="D40" s="33">
        <f t="shared" ref="D40:F40" si="10">SUM(D12+D15+D17+D20+D25+D28+D31+D34)</f>
        <v>6954.8099999999995</v>
      </c>
      <c r="E40" s="33">
        <f t="shared" si="10"/>
        <v>0</v>
      </c>
      <c r="F40" s="33">
        <f t="shared" si="10"/>
        <v>23027.634999999998</v>
      </c>
      <c r="G40" s="36"/>
    </row>
    <row r="41" spans="1:8" x14ac:dyDescent="0.2">
      <c r="A41" s="12"/>
      <c r="B41" s="19" t="s">
        <v>71</v>
      </c>
      <c r="C41" s="33">
        <f>SUM(C13+C14+C16+C18+C21+C22+C23+C24+C26+C27+C29+C32+C35+C36)</f>
        <v>16072.83</v>
      </c>
      <c r="D41" s="33">
        <f t="shared" ref="D41:F41" si="11">SUM(D13+D14+D16+D18+D21+D22+D23+D24+D26+D27+D29+D32+D35+D36)</f>
        <v>6954.8099999999995</v>
      </c>
      <c r="E41" s="33">
        <f t="shared" si="11"/>
        <v>0</v>
      </c>
      <c r="F41" s="33">
        <f t="shared" si="11"/>
        <v>23027.634999999998</v>
      </c>
      <c r="G41" s="112"/>
      <c r="H41" s="119"/>
    </row>
    <row r="42" spans="1:8" x14ac:dyDescent="0.2">
      <c r="A42" s="24"/>
      <c r="G42" s="22"/>
    </row>
    <row r="43" spans="1:8" x14ac:dyDescent="0.2">
      <c r="G43" s="22"/>
    </row>
    <row r="44" spans="1:8" x14ac:dyDescent="0.2">
      <c r="G44" s="22"/>
    </row>
    <row r="45" spans="1:8" x14ac:dyDescent="0.2">
      <c r="G45" s="22"/>
    </row>
    <row r="46" spans="1:8" x14ac:dyDescent="0.2">
      <c r="G46" s="22"/>
    </row>
    <row r="47" spans="1:8" x14ac:dyDescent="0.2">
      <c r="G47" s="22"/>
    </row>
    <row r="48" spans="1:8" x14ac:dyDescent="0.2">
      <c r="G48" s="22"/>
    </row>
    <row r="49" spans="7:7" x14ac:dyDescent="0.2">
      <c r="G49" s="22"/>
    </row>
    <row r="50" spans="7:7" x14ac:dyDescent="0.2">
      <c r="G50" s="22"/>
    </row>
    <row r="51" spans="7:7" x14ac:dyDescent="0.2">
      <c r="G51" s="22"/>
    </row>
    <row r="52" spans="7:7" x14ac:dyDescent="0.2">
      <c r="G52" s="22"/>
    </row>
    <row r="53" spans="7:7" x14ac:dyDescent="0.2">
      <c r="G53" s="22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  <row r="57" spans="7:7" x14ac:dyDescent="0.2">
      <c r="G57" s="22"/>
    </row>
    <row r="58" spans="7:7" x14ac:dyDescent="0.2">
      <c r="G58" s="22"/>
    </row>
    <row r="59" spans="7:7" x14ac:dyDescent="0.2">
      <c r="G59" s="22"/>
    </row>
    <row r="60" spans="7:7" x14ac:dyDescent="0.2">
      <c r="G60" s="22"/>
    </row>
    <row r="61" spans="7:7" x14ac:dyDescent="0.2">
      <c r="G61" s="22"/>
    </row>
    <row r="62" spans="7:7" x14ac:dyDescent="0.2">
      <c r="G62" s="22"/>
    </row>
    <row r="63" spans="7:7" x14ac:dyDescent="0.2">
      <c r="G63" s="22"/>
    </row>
    <row r="64" spans="7:7" x14ac:dyDescent="0.2">
      <c r="G64" s="22"/>
    </row>
    <row r="65" spans="7:7" x14ac:dyDescent="0.2">
      <c r="G65" s="22"/>
    </row>
    <row r="66" spans="7:7" x14ac:dyDescent="0.2">
      <c r="G66" s="22"/>
    </row>
    <row r="67" spans="7:7" x14ac:dyDescent="0.2">
      <c r="G67" s="22"/>
    </row>
    <row r="68" spans="7:7" x14ac:dyDescent="0.2">
      <c r="G68" s="22"/>
    </row>
    <row r="69" spans="7:7" x14ac:dyDescent="0.2">
      <c r="G69" s="22"/>
    </row>
    <row r="70" spans="7:7" x14ac:dyDescent="0.2">
      <c r="G70" s="22"/>
    </row>
    <row r="83" ht="15" customHeight="1" x14ac:dyDescent="0.2"/>
    <row r="1090" spans="7:7" x14ac:dyDescent="0.2">
      <c r="G1090" s="25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26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27"/>
    </row>
    <row r="1109" spans="7:7" x14ac:dyDescent="0.2">
      <c r="G1109" s="28"/>
    </row>
    <row r="1110" spans="7:7" x14ac:dyDescent="0.2">
      <c r="G1110" s="27"/>
    </row>
    <row r="1111" spans="7:7" x14ac:dyDescent="0.2">
      <c r="G1111" s="29"/>
    </row>
    <row r="1112" spans="7:7" x14ac:dyDescent="0.2">
      <c r="G1112" s="22"/>
    </row>
    <row r="1113" spans="7:7" x14ac:dyDescent="0.2">
      <c r="G1113" s="21"/>
    </row>
    <row r="1114" spans="7:7" x14ac:dyDescent="0.2">
      <c r="G1114" s="22"/>
    </row>
    <row r="1115" spans="7:7" x14ac:dyDescent="0.2">
      <c r="G1115" s="22"/>
    </row>
    <row r="1116" spans="7:7" x14ac:dyDescent="0.2">
      <c r="G1116" s="22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2464" spans="8:102" ht="11.1" customHeight="1" x14ac:dyDescent="0.2">
      <c r="H2464" s="25"/>
      <c r="I2464" s="25"/>
      <c r="J2464" s="25"/>
      <c r="K2464" s="25"/>
      <c r="L2464" s="25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  <c r="X2464" s="25"/>
      <c r="Y2464" s="25"/>
      <c r="Z2464" s="25"/>
      <c r="AA2464" s="25"/>
      <c r="AB2464" s="25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/>
      <c r="AQ2464" s="25"/>
      <c r="AR2464" s="25"/>
      <c r="AS2464" s="25"/>
      <c r="AT2464" s="25"/>
      <c r="AU2464" s="25"/>
      <c r="AV2464" s="25"/>
      <c r="AW2464" s="25"/>
      <c r="AX2464" s="25"/>
      <c r="AZ2464" s="25"/>
      <c r="BA2464" s="25"/>
      <c r="BB2464" s="25"/>
      <c r="BC2464" s="25"/>
      <c r="BD2464" s="25"/>
      <c r="BE2464" s="25"/>
      <c r="BG2464" s="25"/>
      <c r="BH2464" s="25"/>
      <c r="BI2464" s="25"/>
      <c r="BJ2464" s="25"/>
      <c r="BK2464" s="25"/>
      <c r="BL2464" s="25"/>
      <c r="BN2464" s="25"/>
      <c r="BO2464" s="25"/>
      <c r="BP2464" s="25"/>
      <c r="BQ2464" s="25"/>
      <c r="BR2464" s="25"/>
      <c r="BS2464" s="25"/>
      <c r="BU2464" s="25"/>
      <c r="BV2464" s="25"/>
      <c r="BW2464" s="25"/>
      <c r="BX2464" s="25"/>
      <c r="BY2464" s="25"/>
      <c r="BZ2464" s="25"/>
      <c r="CB2464" s="25"/>
      <c r="CC2464" s="25"/>
      <c r="CD2464" s="25"/>
      <c r="CE2464" s="25"/>
      <c r="CF2464" s="25"/>
      <c r="CG2464" s="25"/>
      <c r="CI2464" s="25"/>
      <c r="CJ2464" s="25"/>
      <c r="CK2464" s="25"/>
      <c r="CL2464" s="25"/>
      <c r="CM2464" s="25"/>
      <c r="CN2464" s="25"/>
      <c r="CP2464" s="25"/>
      <c r="CQ2464" s="25"/>
      <c r="CR2464" s="25"/>
      <c r="CS2464" s="25"/>
      <c r="CT2464" s="25"/>
      <c r="CU2464" s="25"/>
      <c r="CW2464" s="25"/>
      <c r="CX2464" s="25"/>
    </row>
    <row r="2465" spans="8:102" ht="11.1" customHeight="1" x14ac:dyDescent="0.2">
      <c r="H2465" s="1"/>
      <c r="I2465" s="1"/>
      <c r="J2465" s="1"/>
      <c r="K2465" s="1"/>
      <c r="L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Z2465" s="1"/>
      <c r="BA2465" s="1"/>
      <c r="BB2465" s="1"/>
      <c r="BC2465" s="1"/>
      <c r="BD2465" s="1"/>
      <c r="BE2465" s="1"/>
      <c r="BG2465" s="1"/>
      <c r="BH2465" s="1"/>
      <c r="BI2465" s="1"/>
      <c r="BJ2465" s="1"/>
      <c r="BK2465" s="1"/>
      <c r="BL2465" s="1"/>
      <c r="BN2465" s="1"/>
      <c r="BO2465" s="1"/>
      <c r="BP2465" s="1"/>
      <c r="BQ2465" s="1"/>
      <c r="BR2465" s="1"/>
      <c r="BS2465" s="1"/>
      <c r="BU2465" s="1"/>
      <c r="BV2465" s="1"/>
      <c r="BW2465" s="1"/>
      <c r="BX2465" s="1"/>
      <c r="BY2465" s="1"/>
      <c r="BZ2465" s="1"/>
      <c r="CB2465" s="1"/>
      <c r="CC2465" s="1"/>
      <c r="CD2465" s="1"/>
      <c r="CE2465" s="1"/>
      <c r="CF2465" s="1"/>
      <c r="CG2465" s="1"/>
      <c r="CI2465" s="1"/>
      <c r="CJ2465" s="1"/>
      <c r="CK2465" s="1"/>
      <c r="CL2465" s="1"/>
      <c r="CM2465" s="1"/>
      <c r="CN2465" s="1"/>
      <c r="CP2465" s="1"/>
      <c r="CQ2465" s="1"/>
      <c r="CR2465" s="1"/>
      <c r="CS2465" s="1"/>
      <c r="CT2465" s="1"/>
      <c r="CU2465" s="1"/>
      <c r="CW2465" s="1"/>
      <c r="CX2465" s="1"/>
    </row>
    <row r="2466" spans="8:102" ht="11.1" customHeight="1" x14ac:dyDescent="0.2">
      <c r="H2466" s="1"/>
      <c r="I2466" s="1"/>
      <c r="J2466" s="1"/>
      <c r="K2466" s="1"/>
      <c r="L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J2466" s="1"/>
      <c r="AK2466" s="1"/>
      <c r="AM2466" s="1"/>
      <c r="AO2466" s="1"/>
      <c r="AP2466" s="1"/>
      <c r="AQ2466" s="1"/>
      <c r="AR2466" s="1"/>
      <c r="AS2466" s="1"/>
      <c r="AT2466" s="1"/>
      <c r="AV2466" s="1"/>
      <c r="AX2466" s="1"/>
      <c r="AZ2466" s="1"/>
      <c r="BA2466" s="1"/>
      <c r="BB2466" s="1"/>
      <c r="BC2466" s="1"/>
      <c r="BD2466" s="1"/>
      <c r="BE2466" s="1"/>
      <c r="BG2466" s="1"/>
      <c r="BH2466" s="1"/>
      <c r="BI2466" s="1"/>
      <c r="BJ2466" s="1"/>
      <c r="BL2466" s="1"/>
      <c r="BN2466" s="1"/>
      <c r="BO2466" s="1"/>
      <c r="BP2466" s="1"/>
      <c r="BQ2466" s="1"/>
      <c r="BR2466" s="1"/>
      <c r="BS2466" s="1"/>
      <c r="BU2466" s="1"/>
      <c r="BV2466" s="1"/>
      <c r="BW2466" s="1"/>
      <c r="BX2466" s="1"/>
      <c r="BY2466" s="1"/>
      <c r="BZ2466" s="1"/>
      <c r="CB2466" s="1"/>
      <c r="CD2466" s="1"/>
      <c r="CE2466" s="1"/>
      <c r="CF2466" s="1"/>
      <c r="CG2466" s="1"/>
      <c r="CI2466" s="1"/>
      <c r="CJ2466" s="1"/>
      <c r="CK2466" s="1"/>
      <c r="CL2466" s="1"/>
      <c r="CM2466" s="1"/>
      <c r="CN2466" s="1"/>
      <c r="CP2466" s="1"/>
      <c r="CQ2466" s="1"/>
      <c r="CR2466" s="1"/>
      <c r="CW2466" s="1"/>
      <c r="CX2466" s="1"/>
    </row>
    <row r="2467" spans="8:102" x14ac:dyDescent="0.2">
      <c r="H2467" s="1"/>
      <c r="I2467" s="1"/>
      <c r="J2467" s="1"/>
      <c r="K2467" s="1"/>
      <c r="L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J2467" s="1"/>
      <c r="AK2467" s="1"/>
      <c r="AM2467" s="1"/>
      <c r="AO2467" s="1"/>
      <c r="AP2467" s="1"/>
      <c r="AQ2467" s="1"/>
      <c r="AR2467" s="1"/>
      <c r="AS2467" s="1"/>
      <c r="AT2467" s="1"/>
      <c r="AV2467" s="1"/>
      <c r="AX2467" s="1"/>
      <c r="AZ2467" s="1"/>
      <c r="BA2467" s="1"/>
      <c r="BB2467" s="1"/>
      <c r="BC2467" s="1"/>
      <c r="BD2467" s="1"/>
      <c r="BE2467" s="1"/>
      <c r="BG2467" s="1"/>
      <c r="BH2467" s="1"/>
      <c r="BI2467" s="1"/>
      <c r="BJ2467" s="1"/>
      <c r="BL2467" s="1"/>
      <c r="BN2467" s="1"/>
      <c r="BO2467" s="1"/>
      <c r="BP2467" s="1"/>
      <c r="BQ2467" s="1"/>
      <c r="BR2467" s="1"/>
      <c r="BS2467" s="1"/>
      <c r="BU2467" s="1"/>
      <c r="BV2467" s="1"/>
      <c r="BW2467" s="1"/>
      <c r="BX2467" s="1"/>
      <c r="BY2467" s="1"/>
      <c r="BZ2467" s="1"/>
      <c r="CB2467" s="1"/>
      <c r="CD2467" s="1"/>
      <c r="CE2467" s="1"/>
      <c r="CF2467" s="1"/>
      <c r="CG2467" s="1"/>
      <c r="CI2467" s="1"/>
      <c r="CJ2467" s="1"/>
      <c r="CK2467" s="1"/>
      <c r="CL2467" s="1"/>
      <c r="CM2467" s="1"/>
      <c r="CN2467" s="1"/>
      <c r="CP2467" s="1"/>
      <c r="CQ2467" s="1"/>
      <c r="CR2467" s="1"/>
      <c r="CW2467" s="1"/>
      <c r="CX2467" s="1"/>
    </row>
    <row r="2468" spans="8:102" ht="12.95" customHeight="1" x14ac:dyDescent="0.2">
      <c r="H2468" s="1"/>
      <c r="I2468" s="1"/>
      <c r="J2468" s="1"/>
      <c r="K2468" s="1"/>
      <c r="L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D2468" s="1"/>
      <c r="AE2468" s="1"/>
      <c r="AF2468" s="1"/>
      <c r="AG2468" s="1"/>
      <c r="AH2468" s="1"/>
      <c r="AJ2468" s="1"/>
      <c r="AK2468" s="1"/>
      <c r="AM2468" s="1"/>
      <c r="AO2468" s="1"/>
      <c r="AP2468" s="1"/>
      <c r="AS2468" s="1"/>
      <c r="AV2468" s="1"/>
      <c r="AX2468" s="1"/>
      <c r="AZ2468" s="1"/>
      <c r="BA2468" s="1"/>
      <c r="BB2468" s="1"/>
      <c r="BC2468" s="1"/>
      <c r="BE2468" s="1"/>
      <c r="BG2468" s="1"/>
      <c r="BH2468" s="1"/>
      <c r="BI2468" s="1"/>
      <c r="BJ2468" s="1"/>
      <c r="BL2468" s="1"/>
      <c r="BN2468" s="1"/>
      <c r="BO2468" s="1"/>
      <c r="BP2468" s="1"/>
      <c r="BQ2468" s="1"/>
      <c r="BR2468" s="1"/>
      <c r="BS2468" s="1"/>
      <c r="BV2468" s="1"/>
      <c r="BW2468" s="1"/>
      <c r="BX2468" s="1"/>
      <c r="BY2468" s="1"/>
      <c r="BZ2468" s="1"/>
      <c r="CD2468" s="1"/>
      <c r="CE2468" s="1"/>
      <c r="CF2468" s="1"/>
      <c r="CG2468" s="1"/>
      <c r="CJ2468" s="1"/>
      <c r="CK2468" s="1"/>
      <c r="CL2468" s="1"/>
      <c r="CM2468" s="1"/>
      <c r="CN2468" s="1"/>
      <c r="CR2468" s="1"/>
      <c r="CW2468" s="1"/>
      <c r="CX2468" s="1"/>
    </row>
    <row r="2469" spans="8:102" ht="12.95" customHeight="1" x14ac:dyDescent="0.2">
      <c r="H2469" s="1"/>
      <c r="I2469" s="1"/>
      <c r="J2469" s="1"/>
      <c r="K2469" s="1"/>
      <c r="L2469" s="1"/>
      <c r="N2469" s="1"/>
      <c r="O2469" s="1"/>
      <c r="P2469" s="1"/>
      <c r="Q2469" s="1"/>
      <c r="R2469" s="1"/>
      <c r="S2469" s="1"/>
      <c r="T2469" s="1"/>
      <c r="V2469" s="1"/>
      <c r="W2469" s="1"/>
      <c r="X2469" s="1"/>
      <c r="Y2469" s="1"/>
      <c r="Z2469" s="1"/>
      <c r="AA2469" s="1"/>
      <c r="AD2469" s="1"/>
      <c r="AE2469" s="1"/>
      <c r="AF2469" s="1"/>
      <c r="AG2469" s="1"/>
      <c r="AH2469" s="1"/>
      <c r="AJ2469" s="1"/>
      <c r="AK2469" s="1"/>
      <c r="AM2469" s="1"/>
      <c r="AO2469" s="1"/>
      <c r="AP2469" s="1"/>
      <c r="AS2469" s="1"/>
      <c r="AV2469" s="1"/>
      <c r="AX2469" s="1"/>
      <c r="AZ2469" s="1"/>
      <c r="BA2469" s="1"/>
      <c r="BB2469" s="1"/>
      <c r="BC2469" s="1"/>
      <c r="BE2469" s="1"/>
      <c r="BG2469" s="1"/>
      <c r="BH2469" s="1"/>
      <c r="BI2469" s="1"/>
      <c r="BJ2469" s="1"/>
      <c r="BL2469" s="1"/>
      <c r="BO2469" s="1"/>
      <c r="BP2469" s="1"/>
      <c r="BQ2469" s="1"/>
      <c r="BR2469" s="1"/>
      <c r="BS2469" s="1"/>
      <c r="BV2469" s="1"/>
      <c r="BW2469" s="1"/>
      <c r="BX2469" s="1"/>
      <c r="BY2469" s="1"/>
      <c r="BZ2469" s="1"/>
      <c r="CD2469" s="1"/>
      <c r="CE2469" s="1"/>
      <c r="CF2469" s="1"/>
      <c r="CG2469" s="1"/>
      <c r="CJ2469" s="1"/>
      <c r="CK2469" s="1"/>
      <c r="CL2469" s="1"/>
      <c r="CM2469" s="1"/>
      <c r="CN2469" s="1"/>
      <c r="CR2469" s="1"/>
      <c r="CW2469" s="1"/>
      <c r="CX2469" s="1"/>
    </row>
    <row r="2470" spans="8:102" ht="12.95" customHeight="1" x14ac:dyDescent="0.2">
      <c r="H2470" s="1"/>
      <c r="I2470" s="1"/>
      <c r="J2470" s="1"/>
      <c r="K2470" s="1"/>
      <c r="L2470" s="1"/>
      <c r="N2470" s="1"/>
      <c r="O2470" s="1"/>
      <c r="P2470" s="1"/>
      <c r="Q2470" s="1"/>
      <c r="R2470" s="1"/>
      <c r="S2470" s="1"/>
      <c r="T2470" s="1"/>
      <c r="V2470" s="1"/>
      <c r="W2470" s="1"/>
      <c r="X2470" s="1"/>
      <c r="Y2470" s="1"/>
      <c r="Z2470" s="1"/>
      <c r="AA2470" s="1"/>
      <c r="AD2470" s="1"/>
      <c r="AE2470" s="1"/>
      <c r="AF2470" s="1"/>
      <c r="AG2470" s="1"/>
      <c r="AH2470" s="1"/>
      <c r="AJ2470" s="1"/>
      <c r="AK2470" s="1"/>
      <c r="AM2470" s="1"/>
      <c r="AO2470" s="1"/>
      <c r="AP2470" s="1"/>
      <c r="AS2470" s="1"/>
      <c r="AV2470" s="1"/>
      <c r="AX2470" s="1"/>
      <c r="AZ2470" s="1"/>
      <c r="BA2470" s="1"/>
      <c r="BB2470" s="1"/>
      <c r="BC2470" s="1"/>
      <c r="BE2470" s="1"/>
      <c r="BG2470" s="1"/>
      <c r="BH2470" s="1"/>
      <c r="BI2470" s="1"/>
      <c r="BJ2470" s="1"/>
      <c r="BL2470" s="1"/>
      <c r="BO2470" s="1"/>
      <c r="BP2470" s="1"/>
      <c r="BQ2470" s="1"/>
      <c r="BR2470" s="1"/>
      <c r="BS2470" s="1"/>
      <c r="BV2470" s="1"/>
      <c r="BW2470" s="1"/>
      <c r="BX2470" s="1"/>
      <c r="BY2470" s="1"/>
      <c r="BZ2470" s="1"/>
      <c r="CD2470" s="1"/>
      <c r="CE2470" s="1"/>
      <c r="CF2470" s="1"/>
      <c r="CG2470" s="1"/>
      <c r="CJ2470" s="1"/>
      <c r="CK2470" s="1"/>
      <c r="CL2470" s="1"/>
      <c r="CM2470" s="1"/>
      <c r="CN2470" s="1"/>
      <c r="CR2470" s="1"/>
      <c r="CW2470" s="1"/>
      <c r="CX2470" s="1"/>
    </row>
    <row r="2471" spans="8:102" x14ac:dyDescent="0.2">
      <c r="H2471" s="1"/>
      <c r="I2471" s="1"/>
      <c r="J2471" s="1"/>
      <c r="K2471" s="1"/>
      <c r="L2471" s="1"/>
      <c r="N2471" s="1"/>
      <c r="O2471" s="1"/>
      <c r="P2471" s="1"/>
      <c r="Q2471" s="1"/>
      <c r="R2471" s="1"/>
      <c r="S2471" s="1"/>
      <c r="T2471" s="1"/>
      <c r="V2471" s="1"/>
      <c r="W2471" s="1"/>
      <c r="X2471" s="1"/>
      <c r="Y2471" s="1"/>
      <c r="Z2471" s="1"/>
      <c r="AA2471" s="1"/>
      <c r="AD2471" s="1"/>
      <c r="AE2471" s="1"/>
      <c r="AG2471" s="1"/>
      <c r="AH2471" s="1"/>
      <c r="AJ2471" s="1"/>
      <c r="AK2471" s="1"/>
      <c r="AM2471" s="1"/>
      <c r="AO2471" s="1"/>
      <c r="AP2471" s="1"/>
      <c r="AS2471" s="1"/>
      <c r="AV2471" s="1"/>
      <c r="AX2471" s="1"/>
      <c r="AZ2471" s="1"/>
      <c r="BA2471" s="1"/>
      <c r="BB2471" s="1"/>
      <c r="BC2471" s="1"/>
      <c r="BE2471" s="1"/>
      <c r="BG2471" s="1"/>
      <c r="BH2471" s="1"/>
      <c r="BI2471" s="1"/>
      <c r="BJ2471" s="1"/>
      <c r="BL2471" s="1"/>
      <c r="BO2471" s="1"/>
      <c r="BP2471" s="1"/>
      <c r="BQ2471" s="1"/>
      <c r="BR2471" s="1"/>
      <c r="BS2471" s="1"/>
      <c r="BV2471" s="1"/>
      <c r="BW2471" s="1"/>
      <c r="BX2471" s="1"/>
      <c r="BY2471" s="1"/>
      <c r="BZ2471" s="1"/>
      <c r="CD2471" s="1"/>
      <c r="CE2471" s="1"/>
      <c r="CF2471" s="1"/>
      <c r="CG2471" s="1"/>
      <c r="CJ2471" s="1"/>
      <c r="CK2471" s="1"/>
      <c r="CL2471" s="1"/>
      <c r="CM2471" s="1"/>
      <c r="CR2471" s="1"/>
      <c r="CW2471" s="1"/>
      <c r="CX2471" s="1"/>
    </row>
    <row r="2472" spans="8:102" x14ac:dyDescent="0.2">
      <c r="H2472" s="1"/>
      <c r="I2472" s="1"/>
      <c r="J2472" s="1"/>
      <c r="K2472" s="1"/>
      <c r="L2472" s="1"/>
      <c r="N2472" s="1"/>
      <c r="O2472" s="1"/>
      <c r="P2472" s="1"/>
      <c r="Q2472" s="1"/>
      <c r="R2472" s="1"/>
      <c r="S2472" s="1"/>
      <c r="T2472" s="1"/>
      <c r="V2472" s="1"/>
      <c r="W2472" s="1"/>
      <c r="X2472" s="1"/>
      <c r="Y2472" s="1"/>
      <c r="Z2472" s="1"/>
      <c r="AA2472" s="1"/>
      <c r="AD2472" s="1"/>
      <c r="AE2472" s="1"/>
      <c r="AG2472" s="1"/>
      <c r="AH2472" s="1"/>
      <c r="AJ2472" s="1"/>
      <c r="AK2472" s="1"/>
      <c r="AM2472" s="1"/>
      <c r="AO2472" s="1"/>
      <c r="AP2472" s="1"/>
      <c r="AS2472" s="1"/>
      <c r="AV2472" s="1"/>
      <c r="AX2472" s="1"/>
      <c r="AZ2472" s="1"/>
      <c r="BA2472" s="1"/>
      <c r="BB2472" s="1"/>
      <c r="BC2472" s="1"/>
      <c r="BE2472" s="1"/>
      <c r="BG2472" s="1"/>
      <c r="BH2472" s="1"/>
      <c r="BI2472" s="1"/>
      <c r="BJ2472" s="1"/>
      <c r="BL2472" s="1"/>
      <c r="BO2472" s="1"/>
      <c r="BP2472" s="1"/>
      <c r="BQ2472" s="1"/>
      <c r="BR2472" s="1"/>
      <c r="BS2472" s="1"/>
      <c r="BV2472" s="1"/>
      <c r="BW2472" s="1"/>
      <c r="BX2472" s="1"/>
      <c r="BY2472" s="1"/>
      <c r="BZ2472" s="1"/>
      <c r="CD2472" s="1"/>
      <c r="CE2472" s="1"/>
      <c r="CF2472" s="1"/>
      <c r="CG2472" s="1"/>
      <c r="CJ2472" s="1"/>
      <c r="CK2472" s="1"/>
      <c r="CL2472" s="1"/>
      <c r="CM2472" s="1"/>
      <c r="CR2472" s="1"/>
      <c r="CW2472" s="1"/>
      <c r="CX2472" s="1"/>
    </row>
    <row r="2473" spans="8:102" x14ac:dyDescent="0.2">
      <c r="H2473" s="1"/>
      <c r="I2473" s="1"/>
      <c r="J2473" s="1"/>
      <c r="K2473" s="1"/>
      <c r="L2473" s="1"/>
      <c r="N2473" s="1"/>
      <c r="O2473" s="1"/>
      <c r="P2473" s="1"/>
      <c r="Q2473" s="1"/>
      <c r="R2473" s="1"/>
      <c r="S2473" s="1"/>
      <c r="T2473" s="1"/>
      <c r="V2473" s="1"/>
      <c r="W2473" s="1"/>
      <c r="X2473" s="1"/>
      <c r="Y2473" s="1"/>
      <c r="Z2473" s="1"/>
      <c r="AA2473" s="1"/>
      <c r="AD2473" s="1"/>
      <c r="AE2473" s="1"/>
      <c r="AG2473" s="1"/>
      <c r="AJ2473" s="1"/>
      <c r="AK2473" s="1"/>
      <c r="AM2473" s="1"/>
      <c r="AO2473" s="1"/>
      <c r="AP2473" s="1"/>
      <c r="AS2473" s="1"/>
      <c r="AV2473" s="1"/>
      <c r="AX2473" s="1"/>
      <c r="AZ2473" s="1"/>
      <c r="BA2473" s="1"/>
      <c r="BB2473" s="1"/>
      <c r="BC2473" s="1"/>
      <c r="BE2473" s="1"/>
      <c r="BG2473" s="1"/>
      <c r="BH2473" s="1"/>
      <c r="BI2473" s="1"/>
      <c r="BJ2473" s="1"/>
      <c r="BL2473" s="1"/>
      <c r="BO2473" s="1"/>
      <c r="BP2473" s="1"/>
      <c r="BQ2473" s="1"/>
      <c r="BR2473" s="1"/>
      <c r="BS2473" s="1"/>
      <c r="BV2473" s="1"/>
      <c r="BW2473" s="1"/>
      <c r="BX2473" s="1"/>
      <c r="BY2473" s="1"/>
      <c r="BZ2473" s="1"/>
      <c r="CD2473" s="1"/>
      <c r="CE2473" s="1"/>
      <c r="CF2473" s="1"/>
      <c r="CG2473" s="1"/>
      <c r="CJ2473" s="1"/>
      <c r="CK2473" s="1"/>
      <c r="CL2473" s="1"/>
      <c r="CM2473" s="1"/>
      <c r="CR2473" s="1"/>
      <c r="CW2473" s="1"/>
      <c r="CX2473" s="1"/>
    </row>
    <row r="2474" spans="8:102" x14ac:dyDescent="0.2">
      <c r="H2474" s="1"/>
      <c r="I2474" s="1"/>
      <c r="J2474" s="1"/>
      <c r="K2474" s="1"/>
      <c r="L2474" s="1"/>
      <c r="N2474" s="1"/>
      <c r="O2474" s="1"/>
      <c r="P2474" s="1"/>
      <c r="Q2474" s="1"/>
      <c r="R2474" s="1"/>
      <c r="S2474" s="1"/>
      <c r="T2474" s="1"/>
      <c r="V2474" s="1"/>
      <c r="W2474" s="1"/>
      <c r="X2474" s="1"/>
      <c r="Y2474" s="1"/>
      <c r="Z2474" s="1"/>
      <c r="AA2474" s="1"/>
      <c r="AD2474" s="1"/>
      <c r="AE2474" s="1"/>
      <c r="AG2474" s="1"/>
      <c r="AJ2474" s="1"/>
      <c r="AK2474" s="1"/>
      <c r="AM2474" s="1"/>
      <c r="AO2474" s="1"/>
      <c r="AP2474" s="1"/>
      <c r="AS2474" s="1"/>
      <c r="AV2474" s="1"/>
      <c r="AX2474" s="1"/>
      <c r="AZ2474" s="1"/>
      <c r="BA2474" s="1"/>
      <c r="BB2474" s="1"/>
      <c r="BC2474" s="1"/>
      <c r="BE2474" s="1"/>
      <c r="BG2474" s="1"/>
      <c r="BH2474" s="1"/>
      <c r="BI2474" s="1"/>
      <c r="BJ2474" s="1"/>
      <c r="BL2474" s="1"/>
      <c r="BO2474" s="1"/>
      <c r="BP2474" s="1"/>
      <c r="BQ2474" s="1"/>
      <c r="BR2474" s="1"/>
      <c r="BS2474" s="1"/>
      <c r="BV2474" s="1"/>
      <c r="BW2474" s="1"/>
      <c r="BX2474" s="1"/>
      <c r="BY2474" s="1"/>
      <c r="BZ2474" s="1"/>
      <c r="CD2474" s="1"/>
      <c r="CE2474" s="1"/>
      <c r="CF2474" s="1"/>
      <c r="CG2474" s="1"/>
      <c r="CJ2474" s="1"/>
      <c r="CK2474" s="1"/>
      <c r="CL2474" s="1"/>
      <c r="CM2474" s="1"/>
      <c r="CR2474" s="1"/>
      <c r="CW2474" s="1"/>
      <c r="CX2474" s="1"/>
    </row>
    <row r="2475" spans="8:102" x14ac:dyDescent="0.2">
      <c r="H2475" s="1"/>
      <c r="I2475" s="1"/>
      <c r="J2475" s="1"/>
      <c r="K2475" s="1"/>
      <c r="L2475" s="1"/>
      <c r="N2475" s="1"/>
      <c r="O2475" s="1"/>
      <c r="P2475" s="1"/>
      <c r="Q2475" s="1"/>
      <c r="R2475" s="1"/>
      <c r="S2475" s="1"/>
      <c r="T2475" s="1"/>
      <c r="V2475" s="1"/>
      <c r="W2475" s="1"/>
      <c r="X2475" s="1"/>
      <c r="Y2475" s="1"/>
      <c r="Z2475" s="1"/>
      <c r="AA2475" s="1"/>
      <c r="AD2475" s="1"/>
      <c r="AE2475" s="1"/>
      <c r="AG2475" s="1"/>
      <c r="AJ2475" s="1"/>
      <c r="AK2475" s="1"/>
      <c r="AM2475" s="1"/>
      <c r="AO2475" s="1"/>
      <c r="AP2475" s="1"/>
      <c r="AS2475" s="1"/>
      <c r="AV2475" s="1"/>
      <c r="AX2475" s="1"/>
      <c r="AZ2475" s="1"/>
      <c r="BA2475" s="1"/>
      <c r="BB2475" s="1"/>
      <c r="BC2475" s="1"/>
      <c r="BE2475" s="1"/>
      <c r="BG2475" s="1"/>
      <c r="BH2475" s="1"/>
      <c r="BI2475" s="1"/>
      <c r="BJ2475" s="1"/>
      <c r="BL2475" s="1"/>
      <c r="BO2475" s="1"/>
      <c r="BP2475" s="1"/>
      <c r="BQ2475" s="1"/>
      <c r="BR2475" s="1"/>
      <c r="BS2475" s="1"/>
      <c r="BV2475" s="1"/>
      <c r="BW2475" s="1"/>
      <c r="BX2475" s="1"/>
      <c r="BY2475" s="1"/>
      <c r="BZ2475" s="1"/>
      <c r="CD2475" s="1"/>
      <c r="CE2475" s="1"/>
      <c r="CF2475" s="1"/>
      <c r="CG2475" s="1"/>
      <c r="CJ2475" s="1"/>
      <c r="CK2475" s="1"/>
      <c r="CL2475" s="1"/>
      <c r="CM2475" s="1"/>
      <c r="CR2475" s="1"/>
      <c r="CW2475" s="1"/>
      <c r="CX2475" s="1"/>
    </row>
    <row r="2476" spans="8:102" x14ac:dyDescent="0.2">
      <c r="H2476" s="1"/>
      <c r="I2476" s="1"/>
      <c r="J2476" s="1"/>
      <c r="K2476" s="1"/>
      <c r="L2476" s="1"/>
      <c r="N2476" s="1"/>
      <c r="O2476" s="1"/>
      <c r="P2476" s="1"/>
      <c r="Q2476" s="1"/>
      <c r="R2476" s="1"/>
      <c r="S2476" s="1"/>
      <c r="T2476" s="1"/>
      <c r="V2476" s="1"/>
      <c r="W2476" s="1"/>
      <c r="X2476" s="1"/>
      <c r="Y2476" s="1"/>
      <c r="Z2476" s="1"/>
      <c r="AA2476" s="1"/>
      <c r="AD2476" s="1"/>
      <c r="AE2476" s="1"/>
      <c r="AG2476" s="1"/>
      <c r="AJ2476" s="1"/>
      <c r="AK2476" s="1"/>
      <c r="AM2476" s="1"/>
      <c r="AO2476" s="1"/>
      <c r="AP2476" s="1"/>
      <c r="AS2476" s="1"/>
      <c r="AV2476" s="1"/>
      <c r="AX2476" s="1"/>
      <c r="AZ2476" s="1"/>
      <c r="BA2476" s="1"/>
      <c r="BB2476" s="1"/>
      <c r="BC2476" s="1"/>
      <c r="BE2476" s="1"/>
      <c r="BG2476" s="1"/>
      <c r="BH2476" s="1"/>
      <c r="BI2476" s="1"/>
      <c r="BJ2476" s="1"/>
      <c r="BL2476" s="1"/>
      <c r="BO2476" s="1"/>
      <c r="BP2476" s="1"/>
      <c r="BQ2476" s="1"/>
      <c r="BR2476" s="1"/>
      <c r="BS2476" s="1"/>
      <c r="BV2476" s="1"/>
      <c r="BW2476" s="1"/>
      <c r="BX2476" s="1"/>
      <c r="BY2476" s="1"/>
      <c r="BZ2476" s="1"/>
      <c r="CD2476" s="1"/>
      <c r="CE2476" s="1"/>
      <c r="CF2476" s="1"/>
      <c r="CG2476" s="1"/>
      <c r="CJ2476" s="1"/>
      <c r="CK2476" s="1"/>
      <c r="CL2476" s="1"/>
      <c r="CM2476" s="1"/>
      <c r="CR2476" s="1"/>
      <c r="CW2476" s="1"/>
      <c r="CX2476" s="1"/>
    </row>
    <row r="2477" spans="8:102" x14ac:dyDescent="0.2">
      <c r="H2477" s="1"/>
      <c r="I2477" s="1"/>
      <c r="J2477" s="1"/>
      <c r="K2477" s="1"/>
      <c r="L2477" s="1"/>
      <c r="N2477" s="1"/>
      <c r="O2477" s="1"/>
      <c r="P2477" s="1"/>
      <c r="Q2477" s="1"/>
      <c r="R2477" s="1"/>
      <c r="S2477" s="1"/>
      <c r="T2477" s="1"/>
      <c r="V2477" s="1"/>
      <c r="W2477" s="1"/>
      <c r="Y2477" s="1"/>
      <c r="AA2477" s="1"/>
      <c r="AD2477" s="1"/>
      <c r="AE2477" s="1"/>
      <c r="AG2477" s="1"/>
      <c r="AJ2477" s="1"/>
      <c r="AK2477" s="1"/>
      <c r="AM2477" s="1"/>
      <c r="AO2477" s="1"/>
      <c r="AP2477" s="1"/>
      <c r="AS2477" s="1"/>
      <c r="AV2477" s="1"/>
      <c r="AX2477" s="1"/>
      <c r="AZ2477" s="1"/>
      <c r="BA2477" s="1"/>
      <c r="BB2477" s="1"/>
      <c r="BC2477" s="1"/>
      <c r="BE2477" s="1"/>
      <c r="BG2477" s="1"/>
      <c r="BH2477" s="1"/>
      <c r="BI2477" s="1"/>
      <c r="BJ2477" s="1"/>
      <c r="BL2477" s="1"/>
      <c r="BO2477" s="1"/>
      <c r="BP2477" s="1"/>
      <c r="BQ2477" s="1"/>
      <c r="BR2477" s="1"/>
      <c r="BS2477" s="1"/>
      <c r="BV2477" s="1"/>
      <c r="BW2477" s="1"/>
      <c r="BX2477" s="1"/>
      <c r="BY2477" s="1"/>
      <c r="BZ2477" s="1"/>
      <c r="CD2477" s="1"/>
      <c r="CE2477" s="1"/>
      <c r="CF2477" s="1"/>
      <c r="CG2477" s="1"/>
      <c r="CJ2477" s="1"/>
      <c r="CK2477" s="1"/>
      <c r="CL2477" s="1"/>
      <c r="CM2477" s="1"/>
      <c r="CR2477" s="1"/>
      <c r="CW2477" s="1"/>
      <c r="CX2477" s="1"/>
    </row>
    <row r="2478" spans="8:102" x14ac:dyDescent="0.2">
      <c r="H2478" s="1"/>
      <c r="I2478" s="1"/>
      <c r="J2478" s="1"/>
      <c r="K2478" s="1"/>
      <c r="N2478" s="1"/>
      <c r="O2478" s="1"/>
      <c r="P2478" s="1"/>
      <c r="Q2478" s="1"/>
      <c r="R2478" s="1"/>
      <c r="S2478" s="1"/>
      <c r="T2478" s="1"/>
      <c r="V2478" s="1"/>
      <c r="W2478" s="1"/>
      <c r="Y2478" s="1"/>
      <c r="AG2478" s="1"/>
      <c r="AJ2478" s="1"/>
      <c r="AK2478" s="1"/>
      <c r="AM2478" s="1"/>
      <c r="AO2478" s="1"/>
      <c r="AP2478" s="1"/>
      <c r="AS2478" s="1"/>
      <c r="AV2478" s="1"/>
      <c r="AX2478" s="1"/>
      <c r="AZ2478" s="1"/>
      <c r="BA2478" s="1"/>
      <c r="BB2478" s="1"/>
      <c r="BC2478" s="1"/>
      <c r="BE2478" s="1"/>
      <c r="BG2478" s="1"/>
      <c r="BH2478" s="1"/>
      <c r="BI2478" s="1"/>
      <c r="BJ2478" s="1"/>
      <c r="BL2478" s="1"/>
      <c r="BO2478" s="1"/>
      <c r="BP2478" s="1"/>
      <c r="BQ2478" s="1"/>
      <c r="BR2478" s="1"/>
      <c r="BS2478" s="1"/>
      <c r="BV2478" s="1"/>
      <c r="BW2478" s="1"/>
      <c r="BX2478" s="1"/>
      <c r="BY2478" s="1"/>
      <c r="BZ2478" s="1"/>
      <c r="CD2478" s="1"/>
      <c r="CE2478" s="1"/>
      <c r="CF2478" s="1"/>
      <c r="CG2478" s="1"/>
      <c r="CJ2478" s="1"/>
      <c r="CK2478" s="1"/>
      <c r="CL2478" s="1"/>
      <c r="CM2478" s="1"/>
      <c r="CR2478" s="1"/>
      <c r="CW2478" s="1"/>
      <c r="CX2478" s="1"/>
    </row>
    <row r="2479" spans="8:102" x14ac:dyDescent="0.2">
      <c r="H2479" s="1"/>
      <c r="I2479" s="1"/>
      <c r="J2479" s="1"/>
      <c r="K2479" s="1"/>
      <c r="N2479" s="1"/>
      <c r="O2479" s="1"/>
      <c r="P2479" s="1"/>
      <c r="Q2479" s="1"/>
      <c r="R2479" s="1"/>
      <c r="S2479" s="1"/>
      <c r="T2479" s="1"/>
      <c r="V2479" s="1"/>
      <c r="W2479" s="1"/>
      <c r="Y2479" s="1"/>
      <c r="AG2479" s="1"/>
      <c r="AJ2479" s="1"/>
      <c r="AK2479" s="1"/>
      <c r="AM2479" s="1"/>
      <c r="AO2479" s="1"/>
      <c r="AP2479" s="1"/>
      <c r="AS2479" s="1"/>
      <c r="AV2479" s="1"/>
      <c r="AX2479" s="1"/>
      <c r="AZ2479" s="1"/>
      <c r="BA2479" s="1"/>
      <c r="BB2479" s="1"/>
      <c r="BC2479" s="1"/>
      <c r="BE2479" s="1"/>
      <c r="BG2479" s="1"/>
      <c r="BH2479" s="1"/>
      <c r="BI2479" s="1"/>
      <c r="BJ2479" s="1"/>
      <c r="BL2479" s="1"/>
      <c r="BO2479" s="1"/>
      <c r="BP2479" s="1"/>
      <c r="BQ2479" s="1"/>
      <c r="BR2479" s="1"/>
      <c r="BS2479" s="1"/>
      <c r="BV2479" s="1"/>
      <c r="BW2479" s="1"/>
      <c r="BX2479" s="1"/>
      <c r="BY2479" s="1"/>
      <c r="BZ2479" s="1"/>
      <c r="CD2479" s="1"/>
      <c r="CE2479" s="1"/>
      <c r="CF2479" s="1"/>
      <c r="CG2479" s="1"/>
      <c r="CJ2479" s="1"/>
      <c r="CK2479" s="1"/>
      <c r="CL2479" s="1"/>
      <c r="CM2479" s="1"/>
      <c r="CR2479" s="1"/>
      <c r="CW2479" s="1"/>
      <c r="CX2479" s="1"/>
    </row>
    <row r="2480" spans="8:102" x14ac:dyDescent="0.2">
      <c r="H2480" s="1"/>
      <c r="O2480" s="1"/>
      <c r="S2480" s="1"/>
      <c r="T2480" s="1"/>
      <c r="V2480" s="1"/>
      <c r="Y2480" s="1"/>
      <c r="AG2480" s="1"/>
      <c r="AJ2480" s="1"/>
      <c r="AK2480" s="1"/>
      <c r="AM2480" s="1"/>
      <c r="AO2480" s="1"/>
      <c r="AP2480" s="1"/>
      <c r="AS2480" s="1"/>
      <c r="AV2480" s="1"/>
      <c r="AX2480" s="1"/>
      <c r="AZ2480" s="1"/>
      <c r="BA2480" s="1"/>
      <c r="BB2480" s="1"/>
      <c r="BC2480" s="1"/>
      <c r="BE2480" s="1"/>
      <c r="BG2480" s="1"/>
      <c r="BH2480" s="1"/>
      <c r="BI2480" s="1"/>
      <c r="BJ2480" s="1"/>
      <c r="BL2480" s="1"/>
      <c r="BO2480" s="1"/>
      <c r="BP2480" s="1"/>
      <c r="BQ2480" s="1"/>
      <c r="BR2480" s="1"/>
      <c r="BS2480" s="1"/>
      <c r="BV2480" s="1"/>
      <c r="BW2480" s="1"/>
      <c r="BX2480" s="1"/>
      <c r="BY2480" s="1"/>
      <c r="BZ2480" s="1"/>
      <c r="CD2480" s="1"/>
      <c r="CE2480" s="1"/>
      <c r="CF2480" s="1"/>
      <c r="CG2480" s="1"/>
      <c r="CJ2480" s="1"/>
      <c r="CK2480" s="1"/>
      <c r="CL2480" s="1"/>
      <c r="CM2480" s="1"/>
      <c r="CR2480" s="1"/>
      <c r="CW2480" s="1"/>
      <c r="CX2480" s="1"/>
    </row>
    <row r="2481" spans="8:128" x14ac:dyDescent="0.2">
      <c r="H2481" s="1"/>
      <c r="S2481" s="1"/>
      <c r="T2481" s="1"/>
      <c r="V2481" s="1"/>
      <c r="Y2481" s="1"/>
      <c r="AG2481" s="1"/>
      <c r="AJ2481" s="1"/>
      <c r="AK2481" s="1"/>
      <c r="AM2481" s="1"/>
      <c r="AO2481" s="1"/>
      <c r="AP2481" s="1"/>
      <c r="AS2481" s="1"/>
      <c r="AV2481" s="1"/>
      <c r="AX2481" s="1"/>
      <c r="AZ2481" s="1"/>
      <c r="BA2481" s="1"/>
      <c r="BB2481" s="1"/>
      <c r="BC2481" s="1"/>
      <c r="BE2481" s="1"/>
      <c r="BG2481" s="1"/>
      <c r="BH2481" s="1"/>
      <c r="BI2481" s="1"/>
      <c r="BJ2481" s="1"/>
      <c r="BL2481" s="1"/>
      <c r="BO2481" s="1"/>
      <c r="BP2481" s="1"/>
      <c r="BQ2481" s="1"/>
      <c r="BR2481" s="1"/>
      <c r="BS2481" s="1"/>
      <c r="BV2481" s="1"/>
      <c r="BW2481" s="1"/>
      <c r="BX2481" s="1"/>
      <c r="BY2481" s="1"/>
      <c r="BZ2481" s="1"/>
      <c r="CD2481" s="1"/>
      <c r="CE2481" s="1"/>
      <c r="CF2481" s="1"/>
      <c r="CG2481" s="1"/>
      <c r="CJ2481" s="1"/>
      <c r="CK2481" s="1"/>
      <c r="CL2481" s="1"/>
      <c r="CM2481" s="1"/>
      <c r="CR2481" s="1"/>
      <c r="CW2481" s="1"/>
      <c r="CX2481" s="1"/>
    </row>
    <row r="2482" spans="8:128" x14ac:dyDescent="0.2">
      <c r="S2482" s="1"/>
      <c r="T2482" s="1"/>
      <c r="V2482" s="1"/>
      <c r="Y2482" s="1"/>
      <c r="AG2482" s="1"/>
      <c r="AJ2482" s="1"/>
      <c r="AK2482" s="1"/>
      <c r="AM2482" s="1"/>
      <c r="AO2482" s="1"/>
      <c r="AP2482" s="1"/>
      <c r="AS2482" s="1"/>
      <c r="AV2482" s="1"/>
      <c r="AX2482" s="1"/>
      <c r="AZ2482" s="1"/>
      <c r="BA2482" s="1"/>
      <c r="BB2482" s="1"/>
      <c r="BC2482" s="1"/>
      <c r="BE2482" s="1"/>
      <c r="BG2482" s="1"/>
      <c r="BH2482" s="1"/>
      <c r="BJ2482" s="1"/>
      <c r="BL2482" s="1"/>
      <c r="BO2482" s="1"/>
      <c r="BP2482" s="1"/>
      <c r="BQ2482" s="1"/>
      <c r="BS2482" s="1"/>
      <c r="BV2482" s="1"/>
      <c r="BW2482" s="1"/>
      <c r="BX2482" s="1"/>
      <c r="BY2482" s="1"/>
      <c r="BZ2482" s="1"/>
      <c r="CD2482" s="1"/>
      <c r="CE2482" s="1"/>
      <c r="CF2482" s="1"/>
      <c r="CG2482" s="1"/>
      <c r="CJ2482" s="1"/>
      <c r="CK2482" s="1"/>
      <c r="CL2482" s="1"/>
      <c r="CM2482" s="1"/>
      <c r="CR2482" s="1"/>
      <c r="CW2482" s="1"/>
      <c r="CX2482" s="1"/>
    </row>
    <row r="2483" spans="8:128" x14ac:dyDescent="0.2">
      <c r="S2483" s="1"/>
      <c r="T2483" s="1"/>
      <c r="V2483" s="1"/>
      <c r="Y2483" s="1"/>
      <c r="AG2483" s="1"/>
      <c r="AJ2483" s="1"/>
      <c r="AK2483" s="1"/>
      <c r="AM2483" s="1"/>
      <c r="AO2483" s="1"/>
      <c r="AP2483" s="1"/>
      <c r="AZ2483" s="1"/>
      <c r="BA2483" s="1"/>
      <c r="BH2483" s="1"/>
      <c r="BO2483" s="1"/>
      <c r="BP2483" s="1"/>
      <c r="CD2483" s="1"/>
      <c r="CE2483" s="1"/>
      <c r="CF2483" s="1"/>
      <c r="CW2483" s="1"/>
      <c r="CX2483" s="1"/>
    </row>
    <row r="2484" spans="8:128" x14ac:dyDescent="0.2">
      <c r="AG2484" s="1"/>
      <c r="AK2484" s="1"/>
      <c r="AM2484" s="1"/>
      <c r="AP2484" s="1"/>
      <c r="AZ2484" s="1"/>
      <c r="BA2484" s="1"/>
      <c r="BO2484" s="1"/>
      <c r="BP2484" s="1"/>
      <c r="CD2484" s="1"/>
      <c r="CE2484" s="1"/>
      <c r="CF2484" s="1"/>
      <c r="CW2484" s="1"/>
    </row>
    <row r="2485" spans="8:128" x14ac:dyDescent="0.2"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29"/>
      <c r="Z2485" s="29"/>
      <c r="AA2485" s="29"/>
      <c r="AB2485" s="29"/>
      <c r="AC2485" s="29"/>
      <c r="AD2485" s="29"/>
      <c r="AE2485" s="29"/>
      <c r="AF2485" s="29"/>
      <c r="AG2485" s="29"/>
      <c r="AH2485" s="29"/>
      <c r="AI2485" s="29"/>
      <c r="AJ2485" s="29"/>
      <c r="AK2485" s="29"/>
      <c r="AL2485" s="29"/>
      <c r="AM2485" s="29"/>
      <c r="AN2485" s="29"/>
      <c r="AO2485" s="29"/>
      <c r="AP2485" s="29"/>
      <c r="AQ2485" s="29"/>
      <c r="AR2485" s="29"/>
      <c r="AS2485" s="29"/>
      <c r="AT2485" s="29"/>
      <c r="AU2485" s="29"/>
      <c r="AV2485" s="29"/>
      <c r="AW2485" s="29"/>
      <c r="AX2485" s="29"/>
      <c r="AY2485" s="29"/>
      <c r="AZ2485" s="29"/>
      <c r="BA2485" s="29"/>
      <c r="BB2485" s="29"/>
      <c r="BC2485" s="29"/>
      <c r="BD2485" s="29"/>
      <c r="BE2485" s="29"/>
      <c r="BF2485" s="29"/>
      <c r="BG2485" s="29"/>
      <c r="BH2485" s="29"/>
      <c r="BI2485" s="29"/>
      <c r="BJ2485" s="29"/>
      <c r="BK2485" s="29"/>
      <c r="BL2485" s="29"/>
      <c r="BM2485" s="29"/>
      <c r="BN2485" s="29"/>
      <c r="BO2485" s="29"/>
      <c r="BP2485" s="29"/>
      <c r="BQ2485" s="29"/>
      <c r="BR2485" s="29"/>
      <c r="BS2485" s="29"/>
      <c r="BT2485" s="29"/>
      <c r="BU2485" s="29"/>
      <c r="BV2485" s="29"/>
      <c r="BW2485" s="29"/>
      <c r="BX2485" s="29"/>
      <c r="BY2485" s="29"/>
      <c r="BZ2485" s="29"/>
      <c r="CA2485" s="29"/>
      <c r="CB2485" s="29"/>
      <c r="CC2485" s="29"/>
      <c r="CD2485" s="29"/>
      <c r="CE2485" s="29"/>
      <c r="CF2485" s="29"/>
      <c r="CG2485" s="29"/>
      <c r="CH2485" s="29"/>
      <c r="CI2485" s="29"/>
      <c r="CJ2485" s="29"/>
      <c r="CK2485" s="29"/>
      <c r="CL2485" s="29"/>
      <c r="CM2485" s="29"/>
      <c r="CN2485" s="29"/>
      <c r="CO2485" s="29"/>
      <c r="CP2485" s="29"/>
      <c r="CQ2485" s="29"/>
      <c r="CR2485" s="29"/>
      <c r="CS2485" s="29"/>
      <c r="CT2485" s="29"/>
      <c r="CU2485" s="29"/>
      <c r="CV2485" s="29"/>
      <c r="CW2485" s="29"/>
      <c r="CX2485" s="29"/>
      <c r="CY2485" s="29">
        <f t="shared" ref="CY2485:DG2485" si="12">SUM(CY2465:CY2484)</f>
        <v>0</v>
      </c>
      <c r="CZ2485" s="29">
        <f t="shared" si="12"/>
        <v>0</v>
      </c>
      <c r="DA2485" s="29">
        <f t="shared" si="12"/>
        <v>0</v>
      </c>
      <c r="DB2485" s="29">
        <f t="shared" si="12"/>
        <v>0</v>
      </c>
      <c r="DC2485" s="29">
        <f t="shared" si="12"/>
        <v>0</v>
      </c>
      <c r="DD2485" s="29">
        <f t="shared" si="12"/>
        <v>0</v>
      </c>
      <c r="DE2485" s="29">
        <f t="shared" si="12"/>
        <v>0</v>
      </c>
      <c r="DF2485" s="29">
        <f t="shared" si="12"/>
        <v>0</v>
      </c>
      <c r="DG2485" s="29">
        <f t="shared" si="12"/>
        <v>0</v>
      </c>
      <c r="DH2485" s="29"/>
      <c r="DI2485" s="29"/>
      <c r="DJ2485" s="29"/>
      <c r="DK2485" s="29"/>
      <c r="DL2485" s="29"/>
      <c r="DM2485" s="29"/>
      <c r="DN2485" s="29"/>
      <c r="DO2485" s="29"/>
      <c r="DP2485" s="29"/>
      <c r="DQ2485" s="29"/>
      <c r="DR2485" s="29"/>
      <c r="DS2485" s="29"/>
      <c r="DT2485" s="29"/>
      <c r="DU2485" s="29"/>
      <c r="DV2485" s="29"/>
      <c r="DW2485" s="29"/>
      <c r="DX2485" s="29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</vt:i4>
      </vt:variant>
    </vt:vector>
  </HeadingPairs>
  <TitlesOfParts>
    <vt:vector size="32" baseType="lpstr">
      <vt:lpstr>Concejo</vt:lpstr>
      <vt:lpstr>Despacho</vt:lpstr>
      <vt:lpstr>Sindicatura</vt:lpstr>
      <vt:lpstr>Secretaria</vt:lpstr>
      <vt:lpstr>Juridico</vt:lpstr>
      <vt:lpstr>Gerencia</vt:lpstr>
      <vt:lpstr>Auditoria</vt:lpstr>
      <vt:lpstr>R.H</vt:lpstr>
      <vt:lpstr>Conta</vt:lpstr>
      <vt:lpstr>Tesoreria</vt:lpstr>
      <vt:lpstr>Presupuesto</vt:lpstr>
      <vt:lpstr>UATM</vt:lpstr>
      <vt:lpstr>UACI</vt:lpstr>
      <vt:lpstr>Mercado</vt:lpstr>
      <vt:lpstr>Registro</vt:lpstr>
      <vt:lpstr>Distrito</vt:lpstr>
      <vt:lpstr>Rastro</vt:lpstr>
      <vt:lpstr>Proyectos</vt:lpstr>
      <vt:lpstr>Acceso</vt:lpstr>
      <vt:lpstr>Informatica</vt:lpstr>
      <vt:lpstr>comunicaciones</vt:lpstr>
      <vt:lpstr>CAM</vt:lpstr>
      <vt:lpstr>convivencia</vt:lpstr>
      <vt:lpstr>S.G</vt:lpstr>
      <vt:lpstr>Medio Ambiente</vt:lpstr>
      <vt:lpstr>G.Riesgos</vt:lpstr>
      <vt:lpstr>EMPRE</vt:lpstr>
      <vt:lpstr>PROMO</vt:lpstr>
      <vt:lpstr>U MUJER</vt:lpstr>
      <vt:lpstr>PRESTAMO</vt:lpstr>
      <vt:lpstr>Auditoria!Área_de_impresión</vt:lpstr>
      <vt:lpstr>Auditoria!Títulos_a_imprimir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martinez deodanes</dc:creator>
  <cp:lastModifiedBy>Usuario</cp:lastModifiedBy>
  <cp:lastPrinted>2014-12-23T17:55:08Z</cp:lastPrinted>
  <dcterms:created xsi:type="dcterms:W3CDTF">2014-11-05T01:45:52Z</dcterms:created>
  <dcterms:modified xsi:type="dcterms:W3CDTF">2017-07-25T20:54:32Z</dcterms:modified>
</cp:coreProperties>
</file>