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240" yWindow="105" windowWidth="14805" windowHeight="8010" tabRatio="528"/>
  </bookViews>
  <sheets>
    <sheet name="Ingresos Del Día" sheetId="1" r:id="rId1"/>
    <sheet name="Reporte Del Mes " sheetId="3" r:id="rId2"/>
    <sheet name="Hoja1" sheetId="4" r:id="rId3"/>
  </sheets>
  <definedNames>
    <definedName name="A10000000000">'Ingresos Del Día'!$A$99937</definedName>
    <definedName name="A9999900">'Ingresos Del Día'!$A$115062</definedName>
    <definedName name="_xlnm.Print_Area" localSheetId="1">'Reporte Del Mes '!$A$1:$Q$87</definedName>
    <definedName name="DDD">#REF!</definedName>
  </definedNames>
  <calcPr calcId="124519"/>
</workbook>
</file>

<file path=xl/calcChain.xml><?xml version="1.0" encoding="utf-8"?>
<calcChain xmlns="http://schemas.openxmlformats.org/spreadsheetml/2006/main">
  <c r="L125" i="1"/>
  <c r="L94" l="1"/>
  <c r="AA91"/>
  <c r="N91"/>
  <c r="AA90"/>
  <c r="N90"/>
  <c r="AA89"/>
  <c r="N89"/>
  <c r="S88"/>
  <c r="N88"/>
  <c r="AA87"/>
  <c r="N87"/>
  <c r="N86"/>
  <c r="AA86"/>
  <c r="AA85" l="1"/>
  <c r="N85"/>
  <c r="AG78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72"/>
  <c r="E57" i="3" l="1"/>
  <c r="F57"/>
  <c r="L60" i="1"/>
  <c r="U46" l="1"/>
  <c r="E25" i="3" l="1"/>
  <c r="E24"/>
  <c r="E23"/>
  <c r="E22"/>
  <c r="E21"/>
  <c r="E20"/>
  <c r="E19"/>
  <c r="E18"/>
  <c r="E17"/>
  <c r="L28" i="1"/>
  <c r="G13" l="1"/>
  <c r="G14"/>
  <c r="G15"/>
  <c r="G16"/>
  <c r="G17"/>
  <c r="G18"/>
  <c r="G19"/>
  <c r="G20"/>
  <c r="G21"/>
  <c r="G22"/>
  <c r="G23"/>
  <c r="G24"/>
  <c r="G25"/>
  <c r="G26"/>
  <c r="G12"/>
  <c r="X8" l="1"/>
  <c r="AC7" l="1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6"/>
  <c r="AE6" l="1"/>
  <c r="AE7"/>
  <c r="AE8"/>
  <c r="AE9"/>
  <c r="AE10"/>
  <c r="AE11"/>
  <c r="AE12"/>
  <c r="AE13"/>
  <c r="X6"/>
  <c r="X7"/>
  <c r="X9"/>
  <c r="X10"/>
  <c r="X11"/>
  <c r="X12"/>
  <c r="X13"/>
  <c r="U6"/>
  <c r="U7"/>
  <c r="U8"/>
  <c r="U9"/>
  <c r="U10"/>
  <c r="U11"/>
  <c r="U12"/>
  <c r="U13"/>
  <c r="N18" i="3"/>
  <c r="P18"/>
  <c r="B261" i="1"/>
  <c r="C261"/>
  <c r="D261"/>
  <c r="E261"/>
  <c r="F261"/>
  <c r="H261"/>
  <c r="I261"/>
  <c r="J261"/>
  <c r="K261"/>
  <c r="L16" i="3" s="1"/>
  <c r="M261" i="1"/>
  <c r="N261"/>
  <c r="O261"/>
  <c r="P261"/>
  <c r="Q261"/>
  <c r="R261"/>
  <c r="S261"/>
  <c r="T261"/>
  <c r="V261"/>
  <c r="W261"/>
  <c r="Y261"/>
  <c r="Z261"/>
  <c r="AA261"/>
  <c r="AB261"/>
  <c r="AD261"/>
  <c r="G272"/>
  <c r="U272"/>
  <c r="X272"/>
  <c r="AC272"/>
  <c r="AE272"/>
  <c r="G273"/>
  <c r="U273"/>
  <c r="X273"/>
  <c r="AC273"/>
  <c r="AE273"/>
  <c r="G274"/>
  <c r="U274"/>
  <c r="X274"/>
  <c r="AC274"/>
  <c r="AE274"/>
  <c r="G275"/>
  <c r="U275"/>
  <c r="X275"/>
  <c r="AC275"/>
  <c r="AE275"/>
  <c r="AG275" s="1"/>
  <c r="G276"/>
  <c r="U276"/>
  <c r="X276"/>
  <c r="AC276"/>
  <c r="AE276"/>
  <c r="G277"/>
  <c r="U277"/>
  <c r="X277"/>
  <c r="AC277"/>
  <c r="AE277"/>
  <c r="AG277" s="1"/>
  <c r="G278"/>
  <c r="U278"/>
  <c r="X278"/>
  <c r="AC278"/>
  <c r="AE278"/>
  <c r="G279"/>
  <c r="U279"/>
  <c r="X279"/>
  <c r="AC279"/>
  <c r="AE279"/>
  <c r="AG279" s="1"/>
  <c r="G280"/>
  <c r="U280"/>
  <c r="X280"/>
  <c r="AC280"/>
  <c r="AE280"/>
  <c r="G281"/>
  <c r="U281"/>
  <c r="X281"/>
  <c r="AC281"/>
  <c r="AE281"/>
  <c r="AG281" s="1"/>
  <c r="G282"/>
  <c r="U282"/>
  <c r="X282"/>
  <c r="AC282"/>
  <c r="AE282"/>
  <c r="G283"/>
  <c r="U283"/>
  <c r="X283"/>
  <c r="AC283"/>
  <c r="AE283"/>
  <c r="AG283" s="1"/>
  <c r="G284"/>
  <c r="U284"/>
  <c r="X284"/>
  <c r="AC284"/>
  <c r="AE284"/>
  <c r="G285"/>
  <c r="U285"/>
  <c r="X285"/>
  <c r="AC285"/>
  <c r="AE285"/>
  <c r="AG285" s="1"/>
  <c r="G286"/>
  <c r="U286"/>
  <c r="X286"/>
  <c r="AC286"/>
  <c r="AE286"/>
  <c r="G287"/>
  <c r="U287"/>
  <c r="X287"/>
  <c r="AC287"/>
  <c r="AE287"/>
  <c r="AG287" s="1"/>
  <c r="G288"/>
  <c r="U288"/>
  <c r="X288"/>
  <c r="AC288"/>
  <c r="AE288"/>
  <c r="G289"/>
  <c r="U289"/>
  <c r="X289"/>
  <c r="AC289"/>
  <c r="AE289"/>
  <c r="G290"/>
  <c r="U290"/>
  <c r="X290"/>
  <c r="AC290"/>
  <c r="AE290"/>
  <c r="G291"/>
  <c r="U291"/>
  <c r="X291"/>
  <c r="AC291"/>
  <c r="AE291"/>
  <c r="B293"/>
  <c r="C293"/>
  <c r="D293"/>
  <c r="E293"/>
  <c r="F293"/>
  <c r="H293"/>
  <c r="I293"/>
  <c r="J293"/>
  <c r="K293"/>
  <c r="M293"/>
  <c r="N293"/>
  <c r="O293"/>
  <c r="P293"/>
  <c r="Q293"/>
  <c r="R293"/>
  <c r="S293"/>
  <c r="T293"/>
  <c r="V293"/>
  <c r="W293"/>
  <c r="Y293"/>
  <c r="Z293"/>
  <c r="AA293"/>
  <c r="AB293"/>
  <c r="AD293"/>
  <c r="G304"/>
  <c r="U304"/>
  <c r="X304"/>
  <c r="AC304"/>
  <c r="AE304"/>
  <c r="G305"/>
  <c r="U305"/>
  <c r="X305"/>
  <c r="AC305"/>
  <c r="AE305"/>
  <c r="G306"/>
  <c r="U306"/>
  <c r="X306"/>
  <c r="AC306"/>
  <c r="AE306"/>
  <c r="G307"/>
  <c r="U307"/>
  <c r="X307"/>
  <c r="AC307"/>
  <c r="AE307"/>
  <c r="G308"/>
  <c r="U308"/>
  <c r="X308"/>
  <c r="AC308"/>
  <c r="AE308"/>
  <c r="G309"/>
  <c r="U309"/>
  <c r="X309"/>
  <c r="AC309"/>
  <c r="AE309"/>
  <c r="G310"/>
  <c r="U310"/>
  <c r="X310"/>
  <c r="AC310"/>
  <c r="AE310"/>
  <c r="G311"/>
  <c r="U311"/>
  <c r="X311"/>
  <c r="AC311"/>
  <c r="AE311"/>
  <c r="G312"/>
  <c r="U312"/>
  <c r="X312"/>
  <c r="AC312"/>
  <c r="AE312"/>
  <c r="G313"/>
  <c r="U313"/>
  <c r="X313"/>
  <c r="AC313"/>
  <c r="AE313"/>
  <c r="G314"/>
  <c r="U314"/>
  <c r="X314"/>
  <c r="AC314"/>
  <c r="AE314"/>
  <c r="G315"/>
  <c r="U315"/>
  <c r="X315"/>
  <c r="AC315"/>
  <c r="AE315"/>
  <c r="G316"/>
  <c r="U316"/>
  <c r="X316"/>
  <c r="AC316"/>
  <c r="AE316"/>
  <c r="G317"/>
  <c r="U317"/>
  <c r="X317"/>
  <c r="AC317"/>
  <c r="AE317"/>
  <c r="G318"/>
  <c r="U318"/>
  <c r="X318"/>
  <c r="AC318"/>
  <c r="AE318"/>
  <c r="G319"/>
  <c r="U319"/>
  <c r="X319"/>
  <c r="AC319"/>
  <c r="AE319"/>
  <c r="G320"/>
  <c r="U320"/>
  <c r="X320"/>
  <c r="AC320"/>
  <c r="AE320"/>
  <c r="G321"/>
  <c r="U321"/>
  <c r="X321"/>
  <c r="AC321"/>
  <c r="AE321"/>
  <c r="G322"/>
  <c r="U322"/>
  <c r="X322"/>
  <c r="AC322"/>
  <c r="AE322"/>
  <c r="G323"/>
  <c r="U323"/>
  <c r="X323"/>
  <c r="AC323"/>
  <c r="AE323"/>
  <c r="G324"/>
  <c r="U324"/>
  <c r="X324"/>
  <c r="AC324"/>
  <c r="AE324"/>
  <c r="G325"/>
  <c r="U325"/>
  <c r="X325"/>
  <c r="X328" s="1"/>
  <c r="AC325"/>
  <c r="AE325"/>
  <c r="G326"/>
  <c r="U326"/>
  <c r="X326"/>
  <c r="AC326"/>
  <c r="AE326"/>
  <c r="B328"/>
  <c r="C328"/>
  <c r="D328"/>
  <c r="E328"/>
  <c r="F328"/>
  <c r="H328"/>
  <c r="I328"/>
  <c r="J328"/>
  <c r="K328"/>
  <c r="N16" i="3" s="1"/>
  <c r="M328" i="1"/>
  <c r="N328"/>
  <c r="O328"/>
  <c r="P328"/>
  <c r="Q328"/>
  <c r="R328"/>
  <c r="S328"/>
  <c r="T328"/>
  <c r="V328"/>
  <c r="W328"/>
  <c r="Y328"/>
  <c r="Z328"/>
  <c r="AA328"/>
  <c r="AB328"/>
  <c r="AD328"/>
  <c r="G338"/>
  <c r="U338"/>
  <c r="X338"/>
  <c r="AC338"/>
  <c r="AE338"/>
  <c r="G339"/>
  <c r="U339"/>
  <c r="X339"/>
  <c r="AC339"/>
  <c r="AE339"/>
  <c r="G340"/>
  <c r="U340"/>
  <c r="X340"/>
  <c r="AC340"/>
  <c r="AE340"/>
  <c r="G341"/>
  <c r="U341"/>
  <c r="X341"/>
  <c r="AC341"/>
  <c r="AE341"/>
  <c r="G342"/>
  <c r="U342"/>
  <c r="X342"/>
  <c r="AC342"/>
  <c r="AE342"/>
  <c r="G343"/>
  <c r="U343"/>
  <c r="X343"/>
  <c r="AC343"/>
  <c r="AE343"/>
  <c r="G344"/>
  <c r="U344"/>
  <c r="X344"/>
  <c r="AC344"/>
  <c r="AE344"/>
  <c r="G345"/>
  <c r="U345"/>
  <c r="X345"/>
  <c r="AC345"/>
  <c r="AE345"/>
  <c r="G346"/>
  <c r="U346"/>
  <c r="X346"/>
  <c r="AC346"/>
  <c r="AE346"/>
  <c r="G347"/>
  <c r="U347"/>
  <c r="X347"/>
  <c r="AC347"/>
  <c r="AE347"/>
  <c r="G348"/>
  <c r="U348"/>
  <c r="X348"/>
  <c r="AC348"/>
  <c r="AE348"/>
  <c r="G349"/>
  <c r="U349"/>
  <c r="X349"/>
  <c r="AC349"/>
  <c r="AE349"/>
  <c r="G350"/>
  <c r="U350"/>
  <c r="X350"/>
  <c r="AC350"/>
  <c r="AE350"/>
  <c r="G351"/>
  <c r="U351"/>
  <c r="X351"/>
  <c r="AC351"/>
  <c r="AE351"/>
  <c r="G352"/>
  <c r="U352"/>
  <c r="X352"/>
  <c r="AC352"/>
  <c r="AE352"/>
  <c r="G353"/>
  <c r="U353"/>
  <c r="X353"/>
  <c r="AC353"/>
  <c r="AE353"/>
  <c r="G354"/>
  <c r="U354"/>
  <c r="X354"/>
  <c r="AC354"/>
  <c r="AE354"/>
  <c r="G355"/>
  <c r="U355"/>
  <c r="X355"/>
  <c r="AC355"/>
  <c r="AE355"/>
  <c r="G356"/>
  <c r="U356"/>
  <c r="X356"/>
  <c r="AC356"/>
  <c r="AE356"/>
  <c r="G357"/>
  <c r="U357"/>
  <c r="X357"/>
  <c r="AC357"/>
  <c r="AE357"/>
  <c r="G358"/>
  <c r="U358"/>
  <c r="X358"/>
  <c r="AC358"/>
  <c r="AE358"/>
  <c r="B360"/>
  <c r="C360"/>
  <c r="D360"/>
  <c r="E360"/>
  <c r="F360"/>
  <c r="H360"/>
  <c r="I360"/>
  <c r="J360"/>
  <c r="K360"/>
  <c r="O16" i="3" s="1"/>
  <c r="O18"/>
  <c r="M360" i="1"/>
  <c r="N360"/>
  <c r="O360"/>
  <c r="P360"/>
  <c r="Q360"/>
  <c r="R360"/>
  <c r="S360"/>
  <c r="T360"/>
  <c r="V360"/>
  <c r="W360"/>
  <c r="Y360"/>
  <c r="Z360"/>
  <c r="AA360"/>
  <c r="AB360"/>
  <c r="AD360"/>
  <c r="G373"/>
  <c r="U373"/>
  <c r="X373"/>
  <c r="AC373"/>
  <c r="AE373"/>
  <c r="G374"/>
  <c r="U374"/>
  <c r="X374"/>
  <c r="AC374"/>
  <c r="AE374"/>
  <c r="G375"/>
  <c r="U375"/>
  <c r="X375"/>
  <c r="AC375"/>
  <c r="AE375"/>
  <c r="G376"/>
  <c r="U376"/>
  <c r="X376"/>
  <c r="AC376"/>
  <c r="AE376"/>
  <c r="G377"/>
  <c r="U377"/>
  <c r="X377"/>
  <c r="AC377"/>
  <c r="AE377"/>
  <c r="G378"/>
  <c r="U378"/>
  <c r="X378"/>
  <c r="AC378"/>
  <c r="AE378"/>
  <c r="G379"/>
  <c r="U379"/>
  <c r="X379"/>
  <c r="AC379"/>
  <c r="AE379"/>
  <c r="G380"/>
  <c r="U380"/>
  <c r="X380"/>
  <c r="AC380"/>
  <c r="AE380"/>
  <c r="G381"/>
  <c r="U381"/>
  <c r="X381"/>
  <c r="AC381"/>
  <c r="AE381"/>
  <c r="G382"/>
  <c r="U382"/>
  <c r="X382"/>
  <c r="AC382"/>
  <c r="AE382"/>
  <c r="G383"/>
  <c r="U383"/>
  <c r="X383"/>
  <c r="AC383"/>
  <c r="AE383"/>
  <c r="G384"/>
  <c r="U384"/>
  <c r="X384"/>
  <c r="AC384"/>
  <c r="AE384"/>
  <c r="G385"/>
  <c r="U385"/>
  <c r="X385"/>
  <c r="AC385"/>
  <c r="AE385"/>
  <c r="G386"/>
  <c r="U386"/>
  <c r="X386"/>
  <c r="AC386"/>
  <c r="AE386"/>
  <c r="G387"/>
  <c r="U387"/>
  <c r="X387"/>
  <c r="AC387"/>
  <c r="AE387"/>
  <c r="G388"/>
  <c r="U388"/>
  <c r="X388"/>
  <c r="AC388"/>
  <c r="AE388"/>
  <c r="G389"/>
  <c r="U389"/>
  <c r="X389"/>
  <c r="AC389"/>
  <c r="AE389"/>
  <c r="G390"/>
  <c r="U390"/>
  <c r="X390"/>
  <c r="AC390"/>
  <c r="AE390"/>
  <c r="G391"/>
  <c r="U391"/>
  <c r="X391"/>
  <c r="AC391"/>
  <c r="AE391"/>
  <c r="G392"/>
  <c r="U392"/>
  <c r="X392"/>
  <c r="AC392"/>
  <c r="AE392"/>
  <c r="G393"/>
  <c r="U393"/>
  <c r="X393"/>
  <c r="AC393"/>
  <c r="AE393"/>
  <c r="U394"/>
  <c r="X394"/>
  <c r="AC394"/>
  <c r="AE394"/>
  <c r="B396"/>
  <c r="C396"/>
  <c r="D396"/>
  <c r="E396"/>
  <c r="F396"/>
  <c r="H396"/>
  <c r="I396"/>
  <c r="J396"/>
  <c r="K396"/>
  <c r="P16" i="3" s="1"/>
  <c r="M396" i="1"/>
  <c r="N396"/>
  <c r="O396"/>
  <c r="P396"/>
  <c r="Q396"/>
  <c r="R396"/>
  <c r="S396"/>
  <c r="T396"/>
  <c r="V396"/>
  <c r="W396"/>
  <c r="Y396"/>
  <c r="Z396"/>
  <c r="AA396"/>
  <c r="AB396"/>
  <c r="AD396"/>
  <c r="XFD130"/>
  <c r="F18" i="3"/>
  <c r="G18"/>
  <c r="H18"/>
  <c r="I18"/>
  <c r="J18"/>
  <c r="K18"/>
  <c r="M18"/>
  <c r="L18"/>
  <c r="K28" i="1"/>
  <c r="E16" i="3" s="1"/>
  <c r="K60" i="1"/>
  <c r="F16" i="3" s="1"/>
  <c r="K94" i="1"/>
  <c r="G16" i="3" s="1"/>
  <c r="K125" i="1"/>
  <c r="H16" i="3" s="1"/>
  <c r="K160" i="1"/>
  <c r="I16" i="3" s="1"/>
  <c r="K193" i="1"/>
  <c r="J16" i="3" s="1"/>
  <c r="K227" i="1"/>
  <c r="K16" i="3" s="1"/>
  <c r="M16"/>
  <c r="Q55"/>
  <c r="Q54"/>
  <c r="L57"/>
  <c r="X360" i="1" l="1"/>
  <c r="AE293"/>
  <c r="AG288"/>
  <c r="AG286"/>
  <c r="AG284"/>
  <c r="AG282"/>
  <c r="AG280"/>
  <c r="AG278"/>
  <c r="AG276"/>
  <c r="AG274"/>
  <c r="AC360"/>
  <c r="AC328"/>
  <c r="U328"/>
  <c r="AG384"/>
  <c r="AG380"/>
  <c r="AG378"/>
  <c r="AG376"/>
  <c r="AG374"/>
  <c r="AG358"/>
  <c r="AG356"/>
  <c r="AG354"/>
  <c r="AG352"/>
  <c r="AG350"/>
  <c r="AG348"/>
  <c r="AG346"/>
  <c r="AG344"/>
  <c r="AG342"/>
  <c r="AG340"/>
  <c r="U360"/>
  <c r="AG338"/>
  <c r="AG291"/>
  <c r="G293"/>
  <c r="AC293"/>
  <c r="AG325"/>
  <c r="AG323"/>
  <c r="AG321"/>
  <c r="AG319"/>
  <c r="AG317"/>
  <c r="AG315"/>
  <c r="AG313"/>
  <c r="AG311"/>
  <c r="AG309"/>
  <c r="AG307"/>
  <c r="AG305"/>
  <c r="AG290"/>
  <c r="AG273"/>
  <c r="G360"/>
  <c r="AG289"/>
  <c r="AG385"/>
  <c r="AG381"/>
  <c r="AG379"/>
  <c r="AG377"/>
  <c r="AG375"/>
  <c r="AG373"/>
  <c r="AG357"/>
  <c r="AG355"/>
  <c r="AG353"/>
  <c r="AG351"/>
  <c r="AG349"/>
  <c r="AG347"/>
  <c r="AG345"/>
  <c r="AG343"/>
  <c r="AG341"/>
  <c r="AG360" s="1"/>
  <c r="AG364" s="1"/>
  <c r="AG339"/>
  <c r="AG326"/>
  <c r="AG324"/>
  <c r="AG322"/>
  <c r="AG320"/>
  <c r="AG318"/>
  <c r="AG316"/>
  <c r="AG314"/>
  <c r="AG312"/>
  <c r="AG310"/>
  <c r="AG308"/>
  <c r="AG306"/>
  <c r="AG304"/>
  <c r="G328"/>
  <c r="X293"/>
  <c r="U293"/>
  <c r="AG393"/>
  <c r="AG391"/>
  <c r="AG389"/>
  <c r="AG387"/>
  <c r="AG386"/>
  <c r="AG382"/>
  <c r="AE360"/>
  <c r="AE328"/>
  <c r="X396"/>
  <c r="G396"/>
  <c r="AG392"/>
  <c r="AG390"/>
  <c r="AG388"/>
  <c r="AG272"/>
  <c r="AG293" s="1"/>
  <c r="AG297" s="1"/>
  <c r="AC396"/>
  <c r="U396"/>
  <c r="AG394"/>
  <c r="AG383"/>
  <c r="AE396"/>
  <c r="Q16" i="3"/>
  <c r="Q57"/>
  <c r="AG328" i="1" l="1"/>
  <c r="AG332" s="1"/>
  <c r="AG396"/>
  <c r="AG400" s="1"/>
  <c r="G253"/>
  <c r="G254"/>
  <c r="G255"/>
  <c r="G256"/>
  <c r="G257"/>
  <c r="G258"/>
  <c r="G259"/>
  <c r="G252"/>
  <c r="G136" l="1"/>
  <c r="U136"/>
  <c r="X136"/>
  <c r="AC136"/>
  <c r="AE136"/>
  <c r="B60"/>
  <c r="F3" i="3" s="1"/>
  <c r="U248" i="1" l="1"/>
  <c r="AC246"/>
  <c r="AC247"/>
  <c r="AC248"/>
  <c r="AC249"/>
  <c r="AC250"/>
  <c r="G238"/>
  <c r="AE225" l="1"/>
  <c r="AC225"/>
  <c r="X225"/>
  <c r="U225"/>
  <c r="G221"/>
  <c r="G225" l="1"/>
  <c r="AE143"/>
  <c r="AC143"/>
  <c r="X143"/>
  <c r="U143"/>
  <c r="G142"/>
  <c r="G143"/>
  <c r="G205"/>
  <c r="G206"/>
  <c r="G207"/>
  <c r="G208"/>
  <c r="G209"/>
  <c r="G210"/>
  <c r="G211"/>
  <c r="G212"/>
  <c r="G213"/>
  <c r="G214"/>
  <c r="G215"/>
  <c r="G216"/>
  <c r="G217"/>
  <c r="G204"/>
  <c r="AG143" l="1"/>
  <c r="G183"/>
  <c r="G172" l="1"/>
  <c r="G173"/>
  <c r="G174"/>
  <c r="G175"/>
  <c r="G176"/>
  <c r="G177"/>
  <c r="G178"/>
  <c r="G179"/>
  <c r="G180"/>
  <c r="G181"/>
  <c r="G182"/>
  <c r="G184"/>
  <c r="G185"/>
  <c r="G186"/>
  <c r="G187"/>
  <c r="G188"/>
  <c r="G189"/>
  <c r="G190"/>
  <c r="G191"/>
  <c r="G171"/>
  <c r="B125" l="1"/>
  <c r="H3" i="3" s="1"/>
  <c r="C125" i="1"/>
  <c r="H4" i="3" s="1"/>
  <c r="D125" i="1"/>
  <c r="H5" i="3" s="1"/>
  <c r="E125" i="1"/>
  <c r="H6" i="3" s="1"/>
  <c r="F125" i="1"/>
  <c r="H7" i="3" s="1"/>
  <c r="H57"/>
  <c r="G144" i="1"/>
  <c r="G145"/>
  <c r="G146"/>
  <c r="G138"/>
  <c r="G139"/>
  <c r="G140"/>
  <c r="G141"/>
  <c r="G147"/>
  <c r="G148"/>
  <c r="G149"/>
  <c r="G150"/>
  <c r="G151"/>
  <c r="G152"/>
  <c r="G153"/>
  <c r="G154"/>
  <c r="G155"/>
  <c r="G156"/>
  <c r="G157"/>
  <c r="G158"/>
  <c r="G137"/>
  <c r="C160"/>
  <c r="I4" i="3" s="1"/>
  <c r="D160" i="1"/>
  <c r="I5" i="3" s="1"/>
  <c r="E160" i="1"/>
  <c r="I6" i="3" s="1"/>
  <c r="F160" i="1"/>
  <c r="I7" i="3" s="1"/>
  <c r="B160" i="1"/>
  <c r="I3" i="3" s="1"/>
  <c r="F94" i="1"/>
  <c r="G7" i="3" s="1"/>
  <c r="F28" i="1"/>
  <c r="E7" i="3" s="1"/>
  <c r="G119" i="1"/>
  <c r="X112"/>
  <c r="G107"/>
  <c r="G108"/>
  <c r="G109"/>
  <c r="G110"/>
  <c r="G111"/>
  <c r="G112"/>
  <c r="G106"/>
  <c r="U106"/>
  <c r="G113"/>
  <c r="G114"/>
  <c r="G115"/>
  <c r="G116"/>
  <c r="G117"/>
  <c r="G105"/>
  <c r="AC87"/>
  <c r="AC82"/>
  <c r="AC79"/>
  <c r="F193"/>
  <c r="J7" i="3" s="1"/>
  <c r="E193" i="1"/>
  <c r="J6" i="3" s="1"/>
  <c r="U71" i="1"/>
  <c r="C28"/>
  <c r="E4" i="3" s="1"/>
  <c r="D28" i="1"/>
  <c r="E5" i="3" s="1"/>
  <c r="E28" i="1"/>
  <c r="E6" i="3" s="1"/>
  <c r="B28" i="1"/>
  <c r="E3" i="3" s="1"/>
  <c r="G53" i="1" l="1"/>
  <c r="G239"/>
  <c r="U239"/>
  <c r="X239"/>
  <c r="AC239"/>
  <c r="AE239"/>
  <c r="G242"/>
  <c r="U242"/>
  <c r="X242"/>
  <c r="AC242"/>
  <c r="AE242"/>
  <c r="G243"/>
  <c r="U243"/>
  <c r="X243"/>
  <c r="AC243"/>
  <c r="AE243"/>
  <c r="G244"/>
  <c r="U244"/>
  <c r="X244"/>
  <c r="AC244"/>
  <c r="AE244"/>
  <c r="G245"/>
  <c r="U245"/>
  <c r="X245"/>
  <c r="AC245"/>
  <c r="AE245"/>
  <c r="U137"/>
  <c r="X137"/>
  <c r="AC137"/>
  <c r="AE137"/>
  <c r="U138"/>
  <c r="X138"/>
  <c r="AC138"/>
  <c r="AE138"/>
  <c r="U139"/>
  <c r="X139"/>
  <c r="AC139"/>
  <c r="AE139"/>
  <c r="U140"/>
  <c r="X140"/>
  <c r="AC140"/>
  <c r="AE140"/>
  <c r="U141"/>
  <c r="X141"/>
  <c r="AC141"/>
  <c r="AE141"/>
  <c r="U142"/>
  <c r="X142"/>
  <c r="AC142"/>
  <c r="AE142"/>
  <c r="U144"/>
  <c r="X144"/>
  <c r="AC144"/>
  <c r="AE144"/>
  <c r="U145"/>
  <c r="X145"/>
  <c r="AC145"/>
  <c r="AE145"/>
  <c r="U146"/>
  <c r="X146"/>
  <c r="AC146"/>
  <c r="AE146"/>
  <c r="U147"/>
  <c r="X147"/>
  <c r="AC147"/>
  <c r="AE147"/>
  <c r="U148"/>
  <c r="X148"/>
  <c r="AC148"/>
  <c r="AE148"/>
  <c r="U107"/>
  <c r="X107"/>
  <c r="AC107"/>
  <c r="AE107"/>
  <c r="U108"/>
  <c r="X108"/>
  <c r="AC108"/>
  <c r="AE108"/>
  <c r="U109"/>
  <c r="X109"/>
  <c r="AC109"/>
  <c r="AE109"/>
  <c r="U110"/>
  <c r="X110"/>
  <c r="AC110"/>
  <c r="AE110"/>
  <c r="U111"/>
  <c r="X111"/>
  <c r="AC111"/>
  <c r="AE111"/>
  <c r="U112"/>
  <c r="AC112"/>
  <c r="AE112"/>
  <c r="U113"/>
  <c r="X113"/>
  <c r="AC113"/>
  <c r="AE113"/>
  <c r="U114"/>
  <c r="X114"/>
  <c r="AC114"/>
  <c r="AE114"/>
  <c r="U115"/>
  <c r="X115"/>
  <c r="AC115"/>
  <c r="AE115"/>
  <c r="U116"/>
  <c r="X116"/>
  <c r="AC116"/>
  <c r="AE116"/>
  <c r="U117"/>
  <c r="X117"/>
  <c r="AC117"/>
  <c r="AE117"/>
  <c r="G118"/>
  <c r="U118"/>
  <c r="X118"/>
  <c r="AC118"/>
  <c r="AE118"/>
  <c r="C60"/>
  <c r="F4" i="3" s="1"/>
  <c r="D60" i="1"/>
  <c r="F5" i="3" s="1"/>
  <c r="E60" i="1"/>
  <c r="F6" i="3" s="1"/>
  <c r="F60" i="1"/>
  <c r="F7" i="3" s="1"/>
  <c r="AG148" i="1" l="1"/>
  <c r="AG146"/>
  <c r="AG147"/>
  <c r="AG145"/>
  <c r="AG142"/>
  <c r="AG140"/>
  <c r="AG144"/>
  <c r="AG137"/>
  <c r="AG245"/>
  <c r="AG118"/>
  <c r="AG117"/>
  <c r="AG116"/>
  <c r="AG115"/>
  <c r="AG114"/>
  <c r="AG113"/>
  <c r="AG112"/>
  <c r="AG111"/>
  <c r="AG110"/>
  <c r="AG109"/>
  <c r="AG108"/>
  <c r="AG138"/>
  <c r="AG107"/>
  <c r="AG141"/>
  <c r="AG139"/>
  <c r="AG243"/>
  <c r="AG244"/>
  <c r="AG242"/>
  <c r="AG239"/>
  <c r="G54"/>
  <c r="G52"/>
  <c r="U52"/>
  <c r="X52"/>
  <c r="AC52"/>
  <c r="AE52"/>
  <c r="U53"/>
  <c r="X53"/>
  <c r="AC53"/>
  <c r="AE53"/>
  <c r="U54"/>
  <c r="X54"/>
  <c r="AC54"/>
  <c r="AE54"/>
  <c r="G55"/>
  <c r="U55"/>
  <c r="X55"/>
  <c r="AC55"/>
  <c r="AE55"/>
  <c r="G56"/>
  <c r="U56"/>
  <c r="X56"/>
  <c r="AC56"/>
  <c r="AE56"/>
  <c r="G51"/>
  <c r="U51"/>
  <c r="X51"/>
  <c r="AC51"/>
  <c r="AE51"/>
  <c r="AC45"/>
  <c r="AC46"/>
  <c r="AC47"/>
  <c r="AC48"/>
  <c r="AC49"/>
  <c r="AC43"/>
  <c r="AC44"/>
  <c r="G45"/>
  <c r="G46"/>
  <c r="G47"/>
  <c r="G48"/>
  <c r="G49"/>
  <c r="G50"/>
  <c r="G39"/>
  <c r="G40"/>
  <c r="G41"/>
  <c r="G42"/>
  <c r="G43"/>
  <c r="G44"/>
  <c r="AC40"/>
  <c r="AG54" l="1"/>
  <c r="AG53"/>
  <c r="AG56"/>
  <c r="AG51"/>
  <c r="AG55"/>
  <c r="AG52"/>
  <c r="X14"/>
  <c r="P4" i="3"/>
  <c r="P5"/>
  <c r="P6"/>
  <c r="P7"/>
  <c r="P3"/>
  <c r="M3"/>
  <c r="N4"/>
  <c r="N5"/>
  <c r="N6"/>
  <c r="N7"/>
  <c r="L4"/>
  <c r="L5"/>
  <c r="L6"/>
  <c r="L7"/>
  <c r="L3"/>
  <c r="M4"/>
  <c r="M5"/>
  <c r="M6"/>
  <c r="M7"/>
  <c r="G246" i="1"/>
  <c r="G247"/>
  <c r="G248"/>
  <c r="G249"/>
  <c r="G250"/>
  <c r="G251"/>
  <c r="O4" i="3"/>
  <c r="O5"/>
  <c r="O6"/>
  <c r="O7"/>
  <c r="F227" i="1"/>
  <c r="K7" i="3" s="1"/>
  <c r="G224" i="1"/>
  <c r="Z193"/>
  <c r="J40" i="3" s="1"/>
  <c r="AA193" i="1"/>
  <c r="J41" i="3" s="1"/>
  <c r="AB193" i="1"/>
  <c r="J42" i="3" s="1"/>
  <c r="Y193" i="1"/>
  <c r="J39" i="3" s="1"/>
  <c r="I193" i="1"/>
  <c r="J14" i="3" s="1"/>
  <c r="J193" i="1"/>
  <c r="J15" i="3" s="1"/>
  <c r="M193" i="1"/>
  <c r="J19" i="3" s="1"/>
  <c r="N193" i="1"/>
  <c r="J20" i="3" s="1"/>
  <c r="O193" i="1"/>
  <c r="J21" i="3" s="1"/>
  <c r="P193" i="1"/>
  <c r="J22" i="3" s="1"/>
  <c r="Q193" i="1"/>
  <c r="J23" i="3" s="1"/>
  <c r="R193" i="1"/>
  <c r="J24" i="3" s="1"/>
  <c r="S193" i="1"/>
  <c r="J25" i="3" s="1"/>
  <c r="T193" i="1"/>
  <c r="J26" i="3" s="1"/>
  <c r="H193" i="1"/>
  <c r="J13" i="3" s="1"/>
  <c r="C193" i="1"/>
  <c r="J4" i="3" s="1"/>
  <c r="D193" i="1"/>
  <c r="J5" i="3" s="1"/>
  <c r="B193" i="1"/>
  <c r="J3" i="3" s="1"/>
  <c r="Z160" i="1"/>
  <c r="I40" i="3" s="1"/>
  <c r="AA160" i="1"/>
  <c r="I41" i="3" s="1"/>
  <c r="AB160" i="1"/>
  <c r="I42" i="3" s="1"/>
  <c r="Y160" i="1"/>
  <c r="I39" i="3" s="1"/>
  <c r="I160" i="1"/>
  <c r="I14" i="3" s="1"/>
  <c r="J160" i="1"/>
  <c r="I15" i="3" s="1"/>
  <c r="M160" i="1"/>
  <c r="I19" i="3" s="1"/>
  <c r="N160" i="1"/>
  <c r="I20" i="3" s="1"/>
  <c r="O160" i="1"/>
  <c r="I21" i="3" s="1"/>
  <c r="P160" i="1"/>
  <c r="I22" i="3" s="1"/>
  <c r="Q160" i="1"/>
  <c r="I23" i="3" s="1"/>
  <c r="R160" i="1"/>
  <c r="I24" i="3" s="1"/>
  <c r="S160" i="1"/>
  <c r="I25" i="3" s="1"/>
  <c r="T160" i="1"/>
  <c r="I26" i="3" s="1"/>
  <c r="H160" i="1"/>
  <c r="I13" i="3" s="1"/>
  <c r="I125" i="1"/>
  <c r="H14" i="3" s="1"/>
  <c r="J125" i="1"/>
  <c r="H15" i="3" s="1"/>
  <c r="M125" i="1"/>
  <c r="H19" i="3" s="1"/>
  <c r="N125" i="1"/>
  <c r="H20" i="3" s="1"/>
  <c r="O125" i="1"/>
  <c r="H21" i="3" s="1"/>
  <c r="P125" i="1"/>
  <c r="H22" i="3" s="1"/>
  <c r="Q125" i="1"/>
  <c r="H23" i="3" s="1"/>
  <c r="R125" i="1"/>
  <c r="H24" i="3" s="1"/>
  <c r="S125" i="1"/>
  <c r="H25" i="3" s="1"/>
  <c r="T125" i="1"/>
  <c r="H26" i="3" s="1"/>
  <c r="H125" i="1"/>
  <c r="H13" i="3" s="1"/>
  <c r="Z94" i="1"/>
  <c r="G40" i="3" s="1"/>
  <c r="AA94" i="1"/>
  <c r="G41" i="3" s="1"/>
  <c r="AB94" i="1"/>
  <c r="G42" i="3" s="1"/>
  <c r="Y94" i="1"/>
  <c r="G39" i="3" s="1"/>
  <c r="V94" i="1"/>
  <c r="G32" i="3" s="1"/>
  <c r="I94" i="1"/>
  <c r="G14" i="3" s="1"/>
  <c r="J94" i="1"/>
  <c r="G15" i="3" s="1"/>
  <c r="M94" i="1"/>
  <c r="G19" i="3" s="1"/>
  <c r="N94" i="1"/>
  <c r="G20" i="3" s="1"/>
  <c r="O94" i="1"/>
  <c r="G21" i="3" s="1"/>
  <c r="P94" i="1"/>
  <c r="G22" i="3" s="1"/>
  <c r="Q94" i="1"/>
  <c r="G23" i="3" s="1"/>
  <c r="R94" i="1"/>
  <c r="G24" i="3" s="1"/>
  <c r="S94" i="1"/>
  <c r="G25" i="3" s="1"/>
  <c r="T94" i="1"/>
  <c r="G26" i="3" s="1"/>
  <c r="H94" i="1"/>
  <c r="G13" i="3" s="1"/>
  <c r="C94" i="1"/>
  <c r="G4" i="3" s="1"/>
  <c r="D94" i="1"/>
  <c r="G5" i="3" s="1"/>
  <c r="E94" i="1"/>
  <c r="G6" i="3" s="1"/>
  <c r="B94" i="1"/>
  <c r="G3" i="3" s="1"/>
  <c r="Z60" i="1"/>
  <c r="F40" i="3" s="1"/>
  <c r="AA60" i="1"/>
  <c r="F41" i="3" s="1"/>
  <c r="AB60" i="1"/>
  <c r="F42" i="3" s="1"/>
  <c r="Y60" i="1"/>
  <c r="F39" i="3" s="1"/>
  <c r="V60" i="1"/>
  <c r="F32" i="3" s="1"/>
  <c r="I60" i="1"/>
  <c r="F14" i="3" s="1"/>
  <c r="J60" i="1"/>
  <c r="F15" i="3" s="1"/>
  <c r="M60" i="1"/>
  <c r="F19" i="3" s="1"/>
  <c r="N60" i="1"/>
  <c r="F20" i="3" s="1"/>
  <c r="O60" i="1"/>
  <c r="F21" i="3" s="1"/>
  <c r="P60" i="1"/>
  <c r="F22" i="3" s="1"/>
  <c r="Q60" i="1"/>
  <c r="F23" i="3" s="1"/>
  <c r="R60" i="1"/>
  <c r="F24" i="3" s="1"/>
  <c r="S60" i="1"/>
  <c r="F25" i="3" s="1"/>
  <c r="T60" i="1"/>
  <c r="F26" i="3" s="1"/>
  <c r="H60" i="1"/>
  <c r="F13" i="3" s="1"/>
  <c r="I28" i="1"/>
  <c r="E14" i="3" s="1"/>
  <c r="J28" i="1"/>
  <c r="E15" i="3" s="1"/>
  <c r="Q18"/>
  <c r="M28" i="1"/>
  <c r="N28"/>
  <c r="O28"/>
  <c r="P28"/>
  <c r="Q28"/>
  <c r="R28"/>
  <c r="S28"/>
  <c r="T28"/>
  <c r="H28"/>
  <c r="E13" i="3" s="1"/>
  <c r="C227" i="1"/>
  <c r="K4" i="3" s="1"/>
  <c r="D227" i="1"/>
  <c r="K5" i="3" s="1"/>
  <c r="E227" i="1"/>
  <c r="K6" i="3" s="1"/>
  <c r="G261" i="1" l="1"/>
  <c r="Q7" i="3"/>
  <c r="Q6"/>
  <c r="Q4"/>
  <c r="Q5"/>
  <c r="X215" i="1"/>
  <c r="X216"/>
  <c r="X217"/>
  <c r="X218"/>
  <c r="X219"/>
  <c r="AE184"/>
  <c r="X183"/>
  <c r="X184"/>
  <c r="X185"/>
  <c r="X186"/>
  <c r="U179"/>
  <c r="AC172"/>
  <c r="AC173"/>
  <c r="AC149"/>
  <c r="AC150"/>
  <c r="AC151"/>
  <c r="AC152"/>
  <c r="U119" l="1"/>
  <c r="X89" l="1"/>
  <c r="AE82"/>
  <c r="AE26" l="1"/>
  <c r="X26"/>
  <c r="U26"/>
  <c r="X23"/>
  <c r="G71" l="1"/>
  <c r="AG26" l="1"/>
  <c r="G7"/>
  <c r="G8"/>
  <c r="G9"/>
  <c r="G10"/>
  <c r="G11"/>
  <c r="G6"/>
  <c r="X15" l="1"/>
  <c r="AE253" l="1"/>
  <c r="AE254"/>
  <c r="AE255"/>
  <c r="AE256"/>
  <c r="U259"/>
  <c r="X259"/>
  <c r="AC259"/>
  <c r="AE259"/>
  <c r="U246"/>
  <c r="X246"/>
  <c r="AE246"/>
  <c r="AE172"/>
  <c r="AE173"/>
  <c r="AC174"/>
  <c r="AE174"/>
  <c r="AC175"/>
  <c r="AE175"/>
  <c r="AC176"/>
  <c r="AE176"/>
  <c r="AC177"/>
  <c r="AE177"/>
  <c r="AC178"/>
  <c r="AE178"/>
  <c r="AC179"/>
  <c r="AE179"/>
  <c r="AC180"/>
  <c r="AE180"/>
  <c r="AC181"/>
  <c r="AE181"/>
  <c r="AC182"/>
  <c r="AE182"/>
  <c r="AC183"/>
  <c r="AE183"/>
  <c r="AC184"/>
  <c r="AC185"/>
  <c r="AE185"/>
  <c r="AC186"/>
  <c r="AE186"/>
  <c r="AC187"/>
  <c r="AE187"/>
  <c r="AC188"/>
  <c r="AE188"/>
  <c r="AC189"/>
  <c r="AE189"/>
  <c r="AC190"/>
  <c r="AE190"/>
  <c r="AC191"/>
  <c r="AE191"/>
  <c r="U172"/>
  <c r="U173"/>
  <c r="U174"/>
  <c r="U175"/>
  <c r="U176"/>
  <c r="U177"/>
  <c r="U178"/>
  <c r="U180"/>
  <c r="U181"/>
  <c r="U182"/>
  <c r="U183"/>
  <c r="U184"/>
  <c r="U185"/>
  <c r="U186"/>
  <c r="U187"/>
  <c r="U188"/>
  <c r="U189"/>
  <c r="U190"/>
  <c r="U191"/>
  <c r="AG184" l="1"/>
  <c r="AG183"/>
  <c r="AG246"/>
  <c r="AG259"/>
  <c r="F10" i="3" l="1"/>
  <c r="G10" s="1"/>
  <c r="H10" s="1"/>
  <c r="I10" s="1"/>
  <c r="J10" s="1"/>
  <c r="K10" s="1"/>
  <c r="L10" s="1"/>
  <c r="M10" s="1"/>
  <c r="N10" s="1"/>
  <c r="O10" s="1"/>
  <c r="P10" s="1"/>
  <c r="Q10" s="1"/>
  <c r="O22" l="1"/>
  <c r="O23"/>
  <c r="O24"/>
  <c r="O25"/>
  <c r="O19"/>
  <c r="O20"/>
  <c r="O21"/>
  <c r="O13"/>
  <c r="O14"/>
  <c r="O15"/>
  <c r="O3"/>
  <c r="N3" l="1"/>
  <c r="G57" l="1"/>
  <c r="I57"/>
  <c r="J57"/>
  <c r="K57"/>
  <c r="M57"/>
  <c r="N57"/>
  <c r="O57"/>
  <c r="P57"/>
  <c r="X255" i="1" l="1"/>
  <c r="X220" l="1"/>
  <c r="G220"/>
  <c r="X208" l="1"/>
  <c r="U204" l="1"/>
  <c r="X158" l="1"/>
  <c r="X154" l="1"/>
  <c r="G122" l="1"/>
  <c r="U122"/>
  <c r="X122"/>
  <c r="AC122"/>
  <c r="AE122"/>
  <c r="G123"/>
  <c r="U123"/>
  <c r="X123"/>
  <c r="AC123"/>
  <c r="AE123"/>
  <c r="AG123" l="1"/>
  <c r="AG122"/>
  <c r="AE87" l="1"/>
  <c r="X25" l="1"/>
  <c r="AG11" l="1"/>
  <c r="AG9" l="1"/>
  <c r="X171" l="1"/>
  <c r="L25" i="3" l="1"/>
  <c r="V160" i="1" l="1"/>
  <c r="I32" i="3" s="1"/>
  <c r="Q45" l="1"/>
  <c r="Q36"/>
  <c r="Q29"/>
  <c r="AD28" i="1" l="1"/>
  <c r="X182"/>
  <c r="AG182" s="1"/>
  <c r="P48" i="3" l="1"/>
  <c r="P42"/>
  <c r="P41"/>
  <c r="P40"/>
  <c r="P39"/>
  <c r="P33"/>
  <c r="P32"/>
  <c r="P26"/>
  <c r="P25"/>
  <c r="P24"/>
  <c r="P23"/>
  <c r="P22"/>
  <c r="P21"/>
  <c r="P20"/>
  <c r="P19"/>
  <c r="P15"/>
  <c r="P14"/>
  <c r="P13"/>
  <c r="O48"/>
  <c r="O42"/>
  <c r="O41"/>
  <c r="O40"/>
  <c r="O39"/>
  <c r="O33"/>
  <c r="O32"/>
  <c r="O26"/>
  <c r="N48"/>
  <c r="N42"/>
  <c r="N41"/>
  <c r="N40"/>
  <c r="N39"/>
  <c r="N33"/>
  <c r="N32"/>
  <c r="N26"/>
  <c r="N25"/>
  <c r="N24"/>
  <c r="N23"/>
  <c r="N22"/>
  <c r="N21"/>
  <c r="N20"/>
  <c r="N19"/>
  <c r="N15"/>
  <c r="N14"/>
  <c r="N13"/>
  <c r="M48"/>
  <c r="M42"/>
  <c r="M41"/>
  <c r="M40"/>
  <c r="M39"/>
  <c r="M33"/>
  <c r="M32"/>
  <c r="M26"/>
  <c r="M25"/>
  <c r="M24"/>
  <c r="M23"/>
  <c r="M22"/>
  <c r="M21"/>
  <c r="M20"/>
  <c r="M19"/>
  <c r="M15"/>
  <c r="M14"/>
  <c r="M13"/>
  <c r="L42"/>
  <c r="L41"/>
  <c r="L40"/>
  <c r="L39"/>
  <c r="L33"/>
  <c r="L32"/>
  <c r="L26"/>
  <c r="L24"/>
  <c r="L23"/>
  <c r="L22"/>
  <c r="L21"/>
  <c r="L20"/>
  <c r="L19"/>
  <c r="L15"/>
  <c r="L14"/>
  <c r="L13"/>
  <c r="AE258" i="1"/>
  <c r="AC258"/>
  <c r="X258"/>
  <c r="U258"/>
  <c r="AE257"/>
  <c r="AC257"/>
  <c r="X257"/>
  <c r="U257"/>
  <c r="AC256"/>
  <c r="X256"/>
  <c r="U256"/>
  <c r="AC255"/>
  <c r="U255"/>
  <c r="AC254"/>
  <c r="X254"/>
  <c r="U254"/>
  <c r="AC253"/>
  <c r="X253"/>
  <c r="U253"/>
  <c r="AE252"/>
  <c r="AC252"/>
  <c r="X252"/>
  <c r="U252"/>
  <c r="AE251"/>
  <c r="AC251"/>
  <c r="X251"/>
  <c r="U251"/>
  <c r="AE250"/>
  <c r="X250"/>
  <c r="U250"/>
  <c r="AE249"/>
  <c r="X249"/>
  <c r="U249"/>
  <c r="AE248"/>
  <c r="X248"/>
  <c r="AE247"/>
  <c r="X247"/>
  <c r="U247"/>
  <c r="AE238"/>
  <c r="AC238"/>
  <c r="AC261" s="1"/>
  <c r="X238"/>
  <c r="X261" s="1"/>
  <c r="U238"/>
  <c r="AD227"/>
  <c r="AB227"/>
  <c r="K42" i="3" s="1"/>
  <c r="AA227" i="1"/>
  <c r="K41" i="3" s="1"/>
  <c r="Z227" i="1"/>
  <c r="K40" i="3" s="1"/>
  <c r="Y227" i="1"/>
  <c r="K39" i="3" s="1"/>
  <c r="W227" i="1"/>
  <c r="K33" i="3" s="1"/>
  <c r="V227" i="1"/>
  <c r="K32" i="3" s="1"/>
  <c r="T227" i="1"/>
  <c r="K26" i="3" s="1"/>
  <c r="S227" i="1"/>
  <c r="K25" i="3" s="1"/>
  <c r="R227" i="1"/>
  <c r="K24" i="3" s="1"/>
  <c r="Q227" i="1"/>
  <c r="K23" i="3" s="1"/>
  <c r="P227" i="1"/>
  <c r="K22" i="3" s="1"/>
  <c r="O227" i="1"/>
  <c r="K21" i="3" s="1"/>
  <c r="N227" i="1"/>
  <c r="K20" i="3" s="1"/>
  <c r="M227" i="1"/>
  <c r="K19" i="3" s="1"/>
  <c r="J227" i="1"/>
  <c r="K15" i="3" s="1"/>
  <c r="H227" i="1"/>
  <c r="K13" i="3" s="1"/>
  <c r="B227" i="1"/>
  <c r="K3" i="3" s="1"/>
  <c r="Q3" s="1"/>
  <c r="AE224" i="1"/>
  <c r="AC224"/>
  <c r="X224"/>
  <c r="U224"/>
  <c r="AE223"/>
  <c r="AC223"/>
  <c r="X223"/>
  <c r="U223"/>
  <c r="G223"/>
  <c r="AE222"/>
  <c r="AC222"/>
  <c r="X222"/>
  <c r="U222"/>
  <c r="G222"/>
  <c r="AE221"/>
  <c r="AC221"/>
  <c r="X221"/>
  <c r="U221"/>
  <c r="AE220"/>
  <c r="AC220"/>
  <c r="U220"/>
  <c r="AE219"/>
  <c r="AC219"/>
  <c r="U219"/>
  <c r="G219"/>
  <c r="AE218"/>
  <c r="AC218"/>
  <c r="U218"/>
  <c r="G218"/>
  <c r="AE217"/>
  <c r="AC217"/>
  <c r="U217"/>
  <c r="AE216"/>
  <c r="AC216"/>
  <c r="U216"/>
  <c r="AE215"/>
  <c r="AC215"/>
  <c r="U215"/>
  <c r="AE214"/>
  <c r="AC214"/>
  <c r="X214"/>
  <c r="U214"/>
  <c r="AE213"/>
  <c r="AC213"/>
  <c r="X213"/>
  <c r="U213"/>
  <c r="AE212"/>
  <c r="AC212"/>
  <c r="X212"/>
  <c r="U212"/>
  <c r="AE211"/>
  <c r="AC211"/>
  <c r="X211"/>
  <c r="U211"/>
  <c r="AE210"/>
  <c r="AC210"/>
  <c r="X210"/>
  <c r="U210"/>
  <c r="AE209"/>
  <c r="AC209"/>
  <c r="X209"/>
  <c r="U209"/>
  <c r="AE208"/>
  <c r="AC208"/>
  <c r="U208"/>
  <c r="AE207"/>
  <c r="AC207"/>
  <c r="X207"/>
  <c r="U207"/>
  <c r="AE206"/>
  <c r="AC206"/>
  <c r="X206"/>
  <c r="U206"/>
  <c r="AE205"/>
  <c r="AC205"/>
  <c r="X205"/>
  <c r="U205"/>
  <c r="AE204"/>
  <c r="AC204"/>
  <c r="X204"/>
  <c r="AD193"/>
  <c r="W193"/>
  <c r="J33" i="3" s="1"/>
  <c r="V193" i="1"/>
  <c r="J32" i="3" s="1"/>
  <c r="X191" i="1"/>
  <c r="X190"/>
  <c r="X189"/>
  <c r="X188"/>
  <c r="AG188" s="1"/>
  <c r="X187"/>
  <c r="AG186"/>
  <c r="AG185"/>
  <c r="X181"/>
  <c r="AG181" s="1"/>
  <c r="X180"/>
  <c r="AG180" s="1"/>
  <c r="X179"/>
  <c r="X178"/>
  <c r="X177"/>
  <c r="X176"/>
  <c r="X175"/>
  <c r="X174"/>
  <c r="X173"/>
  <c r="X172"/>
  <c r="AE171"/>
  <c r="AC171"/>
  <c r="U171"/>
  <c r="AD160"/>
  <c r="W160"/>
  <c r="AE158"/>
  <c r="AC158"/>
  <c r="U158"/>
  <c r="AE157"/>
  <c r="AC157"/>
  <c r="X157"/>
  <c r="U157"/>
  <c r="AE156"/>
  <c r="AC156"/>
  <c r="X156"/>
  <c r="U156"/>
  <c r="AE155"/>
  <c r="AC155"/>
  <c r="X155"/>
  <c r="U155"/>
  <c r="AE154"/>
  <c r="AC154"/>
  <c r="U154"/>
  <c r="AE153"/>
  <c r="AC153"/>
  <c r="X153"/>
  <c r="U153"/>
  <c r="AE152"/>
  <c r="X152"/>
  <c r="U152"/>
  <c r="AE151"/>
  <c r="X151"/>
  <c r="U151"/>
  <c r="AE150"/>
  <c r="X150"/>
  <c r="U150"/>
  <c r="AE149"/>
  <c r="X149"/>
  <c r="U149"/>
  <c r="G160"/>
  <c r="AD125"/>
  <c r="H48" i="3" s="1"/>
  <c r="AB125" i="1"/>
  <c r="H42" i="3" s="1"/>
  <c r="AA125" i="1"/>
  <c r="H41" i="3" s="1"/>
  <c r="Z125" i="1"/>
  <c r="H40" i="3" s="1"/>
  <c r="Y125" i="1"/>
  <c r="H39" i="3" s="1"/>
  <c r="W125" i="1"/>
  <c r="H33" i="3" s="1"/>
  <c r="V125" i="1"/>
  <c r="H32" i="3" s="1"/>
  <c r="AE121" i="1"/>
  <c r="AC121"/>
  <c r="X121"/>
  <c r="U121"/>
  <c r="G121"/>
  <c r="AE120"/>
  <c r="AC120"/>
  <c r="X120"/>
  <c r="U120"/>
  <c r="G120"/>
  <c r="AE119"/>
  <c r="AC119"/>
  <c r="X119"/>
  <c r="AE106"/>
  <c r="AC106"/>
  <c r="X106"/>
  <c r="AE105"/>
  <c r="AC105"/>
  <c r="X105"/>
  <c r="U105"/>
  <c r="AE72"/>
  <c r="AE73"/>
  <c r="AE74"/>
  <c r="AE75"/>
  <c r="AE76"/>
  <c r="AE77"/>
  <c r="AE78"/>
  <c r="AE79"/>
  <c r="AE80"/>
  <c r="AE81"/>
  <c r="AE83"/>
  <c r="AE84"/>
  <c r="AE85"/>
  <c r="AE86"/>
  <c r="AE88"/>
  <c r="AE89"/>
  <c r="AE90"/>
  <c r="AE91"/>
  <c r="AC72"/>
  <c r="AC73"/>
  <c r="AC74"/>
  <c r="AC75"/>
  <c r="AC76"/>
  <c r="AC77"/>
  <c r="AC78"/>
  <c r="AC80"/>
  <c r="AC81"/>
  <c r="AC83"/>
  <c r="AC84"/>
  <c r="AC85"/>
  <c r="AC86"/>
  <c r="AC88"/>
  <c r="AC89"/>
  <c r="AC90"/>
  <c r="AC91"/>
  <c r="X72"/>
  <c r="X73"/>
  <c r="X74"/>
  <c r="X75"/>
  <c r="X76"/>
  <c r="X77"/>
  <c r="X78"/>
  <c r="X79"/>
  <c r="X80"/>
  <c r="X81"/>
  <c r="X82"/>
  <c r="X83"/>
  <c r="X84"/>
  <c r="X85"/>
  <c r="X86"/>
  <c r="X87"/>
  <c r="X88"/>
  <c r="X90"/>
  <c r="X9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AE71"/>
  <c r="AC71"/>
  <c r="X71"/>
  <c r="W94"/>
  <c r="G33" i="3" s="1"/>
  <c r="AD94" i="1"/>
  <c r="G48" i="3" s="1"/>
  <c r="W60" i="1"/>
  <c r="F33" i="3" s="1"/>
  <c r="AD60" i="1"/>
  <c r="F48" i="3" s="1"/>
  <c r="X39" i="1"/>
  <c r="AC39"/>
  <c r="X40"/>
  <c r="X41"/>
  <c r="AC41"/>
  <c r="X42"/>
  <c r="AC42"/>
  <c r="X43"/>
  <c r="X44"/>
  <c r="X45"/>
  <c r="X46"/>
  <c r="X47"/>
  <c r="X48"/>
  <c r="X49"/>
  <c r="X50"/>
  <c r="AC50"/>
  <c r="AE50"/>
  <c r="U50"/>
  <c r="AE49"/>
  <c r="U49"/>
  <c r="AE48"/>
  <c r="U48"/>
  <c r="AE47"/>
  <c r="U47"/>
  <c r="AE46"/>
  <c r="AE45"/>
  <c r="U45"/>
  <c r="AE44"/>
  <c r="U44"/>
  <c r="AE43"/>
  <c r="U43"/>
  <c r="AE42"/>
  <c r="U42"/>
  <c r="AE41"/>
  <c r="U41"/>
  <c r="AE40"/>
  <c r="U40"/>
  <c r="AE39"/>
  <c r="U39"/>
  <c r="AE261" l="1"/>
  <c r="U261"/>
  <c r="Q15" i="3"/>
  <c r="Q20"/>
  <c r="Q22"/>
  <c r="Q24"/>
  <c r="Q26"/>
  <c r="I33"/>
  <c r="I34" s="1"/>
  <c r="J48"/>
  <c r="J49" s="1"/>
  <c r="K48"/>
  <c r="K49" s="1"/>
  <c r="Q13"/>
  <c r="Q19"/>
  <c r="Q21"/>
  <c r="Q23"/>
  <c r="Q25"/>
  <c r="I48"/>
  <c r="I49" s="1"/>
  <c r="L48"/>
  <c r="L49" s="1"/>
  <c r="L34"/>
  <c r="L43"/>
  <c r="L27"/>
  <c r="L8"/>
  <c r="I27"/>
  <c r="J27"/>
  <c r="G125" i="1"/>
  <c r="J8" i="3"/>
  <c r="K8"/>
  <c r="AG85" i="1"/>
  <c r="AG172"/>
  <c r="AG173"/>
  <c r="AG174"/>
  <c r="AG175"/>
  <c r="AG176"/>
  <c r="AG177"/>
  <c r="AG178"/>
  <c r="AG179"/>
  <c r="AG187"/>
  <c r="AG149"/>
  <c r="AG151"/>
  <c r="AG189"/>
  <c r="AG190"/>
  <c r="AG191"/>
  <c r="AG150"/>
  <c r="AG225"/>
  <c r="AG206"/>
  <c r="AG238"/>
  <c r="O49" i="3"/>
  <c r="N49"/>
  <c r="M49"/>
  <c r="K43"/>
  <c r="K34"/>
  <c r="J43"/>
  <c r="J34"/>
  <c r="I43"/>
  <c r="I8"/>
  <c r="AG121" i="1"/>
  <c r="AG119"/>
  <c r="H34" i="3"/>
  <c r="AG105" i="1"/>
  <c r="G49" i="3"/>
  <c r="G34"/>
  <c r="G8"/>
  <c r="E8"/>
  <c r="AG43" i="1"/>
  <c r="AG45"/>
  <c r="AG47"/>
  <c r="AG49"/>
  <c r="AG247"/>
  <c r="AG249"/>
  <c r="AG251"/>
  <c r="AG252"/>
  <c r="AG254"/>
  <c r="AG257"/>
  <c r="AG39"/>
  <c r="AG248"/>
  <c r="AG250"/>
  <c r="AG253"/>
  <c r="AG255"/>
  <c r="AG256"/>
  <c r="AG258"/>
  <c r="AG217"/>
  <c r="AG208"/>
  <c r="AG211"/>
  <c r="AG213"/>
  <c r="AG215"/>
  <c r="AG218"/>
  <c r="AG220"/>
  <c r="AG222"/>
  <c r="AG224"/>
  <c r="AG209"/>
  <c r="AG205"/>
  <c r="AG207"/>
  <c r="AG210"/>
  <c r="AG212"/>
  <c r="AG214"/>
  <c r="AG216"/>
  <c r="AG219"/>
  <c r="AG221"/>
  <c r="AG223"/>
  <c r="AG171"/>
  <c r="AG152"/>
  <c r="AG154"/>
  <c r="AG156"/>
  <c r="AG158"/>
  <c r="AG153"/>
  <c r="AG155"/>
  <c r="AG157"/>
  <c r="AG106"/>
  <c r="AG120"/>
  <c r="AG91"/>
  <c r="AG89"/>
  <c r="AG87"/>
  <c r="AG83"/>
  <c r="AG81"/>
  <c r="AG79"/>
  <c r="AG77"/>
  <c r="AG75"/>
  <c r="AG73"/>
  <c r="AG90"/>
  <c r="AG88"/>
  <c r="AG86"/>
  <c r="AG84"/>
  <c r="AG82"/>
  <c r="AG80"/>
  <c r="AG76"/>
  <c r="AG74"/>
  <c r="AG72"/>
  <c r="AG41"/>
  <c r="AG40"/>
  <c r="AG42"/>
  <c r="AG44"/>
  <c r="AG46"/>
  <c r="AG48"/>
  <c r="AG50"/>
  <c r="G60"/>
  <c r="AE60"/>
  <c r="AC60"/>
  <c r="X60"/>
  <c r="X193"/>
  <c r="AE227"/>
  <c r="G227"/>
  <c r="AC227"/>
  <c r="X227"/>
  <c r="AE193"/>
  <c r="G193"/>
  <c r="U193"/>
  <c r="AE160"/>
  <c r="AC160"/>
  <c r="X160"/>
  <c r="U160"/>
  <c r="AC125"/>
  <c r="AE125"/>
  <c r="X125"/>
  <c r="U125"/>
  <c r="AE94"/>
  <c r="X94"/>
  <c r="AC94"/>
  <c r="U94"/>
  <c r="AE14"/>
  <c r="AE15"/>
  <c r="AE16"/>
  <c r="AE17"/>
  <c r="AE18"/>
  <c r="AE19"/>
  <c r="AE20"/>
  <c r="AE21"/>
  <c r="AE22"/>
  <c r="AE23"/>
  <c r="AE24"/>
  <c r="AE25"/>
  <c r="AG7"/>
  <c r="AG8"/>
  <c r="AG10"/>
  <c r="AG13"/>
  <c r="X16"/>
  <c r="X17"/>
  <c r="X18"/>
  <c r="X19"/>
  <c r="X20"/>
  <c r="X21"/>
  <c r="X22"/>
  <c r="X24"/>
  <c r="U14"/>
  <c r="U15"/>
  <c r="U16"/>
  <c r="U17"/>
  <c r="U18"/>
  <c r="U19"/>
  <c r="U20"/>
  <c r="U21"/>
  <c r="U22"/>
  <c r="U23"/>
  <c r="U24"/>
  <c r="U25"/>
  <c r="AG6"/>
  <c r="AA28" l="1"/>
  <c r="E41" i="3" s="1"/>
  <c r="Q41" s="1"/>
  <c r="AB28" i="1"/>
  <c r="E42" i="3" s="1"/>
  <c r="Q42" s="1"/>
  <c r="Y28" i="1"/>
  <c r="E39" i="3" s="1"/>
  <c r="Q39" s="1"/>
  <c r="Z28" i="1"/>
  <c r="E40" i="3" s="1"/>
  <c r="Q40" s="1"/>
  <c r="W28" i="1"/>
  <c r="E33" i="3" s="1"/>
  <c r="Q33" s="1"/>
  <c r="V28" i="1"/>
  <c r="E32" i="3" s="1"/>
  <c r="Q32" s="1"/>
  <c r="AG261" i="1"/>
  <c r="AG265" s="1"/>
  <c r="O8" i="3"/>
  <c r="L51"/>
  <c r="L59" s="1"/>
  <c r="P27"/>
  <c r="P49"/>
  <c r="G27"/>
  <c r="H27"/>
  <c r="E27"/>
  <c r="O27"/>
  <c r="N27"/>
  <c r="M27"/>
  <c r="H8"/>
  <c r="AG23" i="1"/>
  <c r="M8" i="3"/>
  <c r="J51"/>
  <c r="J59" s="1"/>
  <c r="F8"/>
  <c r="I51"/>
  <c r="I59" s="1"/>
  <c r="P8"/>
  <c r="N8"/>
  <c r="H43"/>
  <c r="F43"/>
  <c r="G43"/>
  <c r="N34"/>
  <c r="N43"/>
  <c r="O34"/>
  <c r="M34"/>
  <c r="M43"/>
  <c r="P34"/>
  <c r="P43"/>
  <c r="AG17" i="1"/>
  <c r="AG193"/>
  <c r="AG197" s="1"/>
  <c r="O43" i="3"/>
  <c r="X28" i="1"/>
  <c r="H49" i="3"/>
  <c r="AG71" i="1"/>
  <c r="AG94" s="1"/>
  <c r="AG98" s="1"/>
  <c r="AG15"/>
  <c r="AG25"/>
  <c r="AG21"/>
  <c r="AG19"/>
  <c r="AG24"/>
  <c r="AG22"/>
  <c r="AG20"/>
  <c r="AG18"/>
  <c r="AG16"/>
  <c r="AG14"/>
  <c r="U28"/>
  <c r="AE28"/>
  <c r="AG160"/>
  <c r="AG164" s="1"/>
  <c r="AG125"/>
  <c r="G94"/>
  <c r="E34" i="3" l="1"/>
  <c r="AC28" i="1"/>
  <c r="E43" i="3"/>
  <c r="Q43" s="1"/>
  <c r="E48"/>
  <c r="Q48" s="1"/>
  <c r="Q8"/>
  <c r="AG129" i="1"/>
  <c r="G51" i="3"/>
  <c r="G59" s="1"/>
  <c r="M51"/>
  <c r="M59" s="1"/>
  <c r="N51"/>
  <c r="H51"/>
  <c r="H59" s="1"/>
  <c r="O51"/>
  <c r="O59" s="1"/>
  <c r="P51"/>
  <c r="E49" l="1"/>
  <c r="E51" s="1"/>
  <c r="E59" s="1"/>
  <c r="P59"/>
  <c r="N59"/>
  <c r="F34"/>
  <c r="Q34" s="1"/>
  <c r="F49"/>
  <c r="I227" i="1"/>
  <c r="AG204"/>
  <c r="Q49" i="3" l="1"/>
  <c r="K14"/>
  <c r="Q14" s="1"/>
  <c r="U227" i="1"/>
  <c r="AG227"/>
  <c r="AG231" s="1"/>
  <c r="K27" i="3" l="1"/>
  <c r="K51" s="1"/>
  <c r="K59" s="1"/>
  <c r="AC193" i="1"/>
  <c r="U60"/>
  <c r="F27" i="3"/>
  <c r="AG60" i="1" l="1"/>
  <c r="AG64" s="1"/>
  <c r="Q27" i="3" l="1"/>
  <c r="F51"/>
  <c r="Q51" s="1"/>
  <c r="F59" l="1"/>
  <c r="Q59" s="1"/>
  <c r="G28" i="1"/>
  <c r="AG12"/>
  <c r="AG28" s="1"/>
  <c r="AG32" s="1"/>
</calcChain>
</file>

<file path=xl/sharedStrings.xml><?xml version="1.0" encoding="utf-8"?>
<sst xmlns="http://schemas.openxmlformats.org/spreadsheetml/2006/main" count="509" uniqueCount="83">
  <si>
    <t>Comercio</t>
  </si>
  <si>
    <t>Financiero</t>
  </si>
  <si>
    <t>Vialidad</t>
  </si>
  <si>
    <t>Certificaciones</t>
  </si>
  <si>
    <t>Expedicion de documentos</t>
  </si>
  <si>
    <t>Alumbrado Publico</t>
  </si>
  <si>
    <t>Aseo Publico</t>
  </si>
  <si>
    <t>Barrido de Calles</t>
  </si>
  <si>
    <t>Cementerio publico</t>
  </si>
  <si>
    <t>Fiestas</t>
  </si>
  <si>
    <t>Mercado</t>
  </si>
  <si>
    <t>Pavimentacion</t>
  </si>
  <si>
    <t>Postes y antenas</t>
  </si>
  <si>
    <t>Rastro y tiangue</t>
  </si>
  <si>
    <t>Permisos y licencias</t>
  </si>
  <si>
    <t>Derechos</t>
  </si>
  <si>
    <t>Servicios Diversos</t>
  </si>
  <si>
    <t>Intereses por mora</t>
  </si>
  <si>
    <t>Multa por registro civil</t>
  </si>
  <si>
    <t>Multa por mora de impuestos</t>
  </si>
  <si>
    <t>Ingresos Diversos</t>
  </si>
  <si>
    <t>RECUPERACION DE MORA</t>
  </si>
  <si>
    <t>TOTAL D.M. POR IMPUESTOS</t>
  </si>
  <si>
    <t>TOTAL D.M. POR TASAS Y SERVICIOS</t>
  </si>
  <si>
    <t>TOTAL D.M. POR VENTA DE SERVICIOS</t>
  </si>
  <si>
    <t xml:space="preserve">AGUA POTABLE </t>
  </si>
  <si>
    <t>TOTAL D.M. POR INGRESOS FINANCIEROS</t>
  </si>
  <si>
    <t>TOTAL D.M. POR OPERAC. DE EJ. ANTERIORES</t>
  </si>
  <si>
    <t xml:space="preserve">ALCALDIA MUNICIPAL DE SAN LUIS LA HERRADURA </t>
  </si>
  <si>
    <t xml:space="preserve">TOTAL INGRSOS DEL DIA </t>
  </si>
  <si>
    <t xml:space="preserve">TOTALES </t>
  </si>
  <si>
    <t xml:space="preserve">PRESUPUSTO </t>
  </si>
  <si>
    <t xml:space="preserve">PORCENTAJE </t>
  </si>
  <si>
    <t xml:space="preserve">PRESUPUESTO </t>
  </si>
  <si>
    <t>FODES 25%</t>
  </si>
  <si>
    <t>FODES 75%</t>
  </si>
  <si>
    <t xml:space="preserve"> </t>
  </si>
  <si>
    <t xml:space="preserve">     </t>
  </si>
  <si>
    <t xml:space="preserve">  </t>
  </si>
  <si>
    <t xml:space="preserve">Industria </t>
  </si>
  <si>
    <t>Servicios</t>
  </si>
  <si>
    <t xml:space="preserve">Servicios </t>
  </si>
  <si>
    <t>.</t>
  </si>
  <si>
    <t>INGRESOS MES DE MAYO 2018</t>
  </si>
  <si>
    <t>INGRESOS MES DE JUNIO 2018</t>
  </si>
  <si>
    <t>INGRESOS MES DE JULIO 2018</t>
  </si>
  <si>
    <t>INGRESOS MES DE AGOSTO 2018</t>
  </si>
  <si>
    <t>INGRESOS MES DE OCTUBRE  2018</t>
  </si>
  <si>
    <t>INGRESOS MES DE NOVIEMBRE 2018</t>
  </si>
  <si>
    <t>INGRESOS MES DE DICIEMBRE 2018</t>
  </si>
  <si>
    <t xml:space="preserve">          </t>
  </si>
  <si>
    <t xml:space="preserve">    </t>
  </si>
  <si>
    <t xml:space="preserve">   </t>
  </si>
  <si>
    <t xml:space="preserve">TOTAL INGRESOS DEL DIA </t>
  </si>
  <si>
    <t>TOTAL</t>
  </si>
  <si>
    <t>CUADRO ACUMULATIVO DE INGRESOS DEL MES DE OCTUBRE  DE 2018</t>
  </si>
  <si>
    <t>CUADRO ACUMULATIVO DE INGRESOS DEL MES DE NOVIEMBRE   DE 2018</t>
  </si>
  <si>
    <t>CUADRO ACUMULATIVO DE INGRESOS DEL MES DE DICIEMBRE  DE 2018</t>
  </si>
  <si>
    <t>CUADRO ACUMULATIVO DE INGRESOS MES DE MAYO 2018</t>
  </si>
  <si>
    <t>CUADRO ACUMULATIVO DE INGRESOS MES DE JUNIO 2018</t>
  </si>
  <si>
    <t>CUADRO ACUMULATIVO DE INGRESOS MES DE JULIO 2018</t>
  </si>
  <si>
    <t>CUADRO ACUMULATIVO DE INGRESOS MES DE AGOSTO 2018</t>
  </si>
  <si>
    <t>CUADRO ACUMULATIVO DE INGRESOS MES DE SEPTIEMBRE 2018</t>
  </si>
  <si>
    <t xml:space="preserve">TOTAL </t>
  </si>
  <si>
    <t>INGRESOS MES DE SEPTIEMBRE 2018</t>
  </si>
  <si>
    <t xml:space="preserve">para la formulacion de cada uno de los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</si>
  <si>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</si>
  <si>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</t>
  </si>
  <si>
    <t>INGRESOS MES DE ENERO  2019</t>
  </si>
  <si>
    <t>CUADRO ACUMULATIVO AÑO 2019</t>
  </si>
  <si>
    <t xml:space="preserve">Cacetas Telefonicas </t>
  </si>
  <si>
    <t>INGRESOS MES DE FEBRERO 2019</t>
  </si>
  <si>
    <t>CUADRO ACUMULATIVO DE INGRESOS MES DE FEBRERO 2019</t>
  </si>
  <si>
    <t>DETALLE DE INGRESOS MENSUALES 2019</t>
  </si>
  <si>
    <t>TOTAL INGRESOS FONDO FODES 25% 2019</t>
  </si>
  <si>
    <t>TOTAL INGRESOS FONDO FODES 75% 2019</t>
  </si>
  <si>
    <t>TOTAL INGRESOS FONDO PROPIOS 2019</t>
  </si>
  <si>
    <t>TOTAL INGRESOS FODES 2019</t>
  </si>
  <si>
    <t>TOTAL INGRESOS AÑO 2019</t>
  </si>
  <si>
    <t>INGRESOS MES DE MARZO 2019</t>
  </si>
  <si>
    <t>CUADRO ACUMULATIVO DE INGRESOS MES DE MARZO 2019</t>
  </si>
  <si>
    <t>CUADRO ACUMULATIVO DE INGRESOS MES DE ABRIL  2019</t>
  </si>
  <si>
    <t>INGRESOS MES DE ABRIL 2019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</si>
</sst>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-* #,##0.00\ _€_-;\-* #,##0.00\ _€_-;_-* &quot;-&quot;??\ _€_-;_-@_-"/>
    <numFmt numFmtId="165" formatCode="_-[$$-440A]* #,##0.00_ ;_-[$$-440A]* \-#,##0.00\ ;_-[$$-440A]* &quot;-&quot;??_ ;_-@_ "/>
  </numFmts>
  <fonts count="22">
    <font>
      <sz val="11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9"/>
      <color theme="1" tint="4.9989318521683403E-2"/>
      <name val="Arial Unicode MS"/>
      <family val="2"/>
    </font>
    <font>
      <b/>
      <sz val="8"/>
      <color theme="1" tint="4.9989318521683403E-2"/>
      <name val="Arial Unicode MS"/>
      <family val="2"/>
    </font>
    <font>
      <b/>
      <sz val="10"/>
      <color theme="1" tint="4.9989318521683403E-2"/>
      <name val="Arial Unicode MS"/>
      <family val="2"/>
    </font>
    <font>
      <b/>
      <sz val="11"/>
      <color theme="1"/>
      <name val="Arial Unicode MS"/>
      <family val="2"/>
    </font>
    <font>
      <sz val="14"/>
      <color theme="1"/>
      <name val="Arial Unicode MS"/>
      <family val="2"/>
    </font>
    <font>
      <sz val="14"/>
      <color theme="1"/>
      <name val="Calibri"/>
      <family val="2"/>
      <scheme val="minor"/>
    </font>
    <font>
      <b/>
      <sz val="14"/>
      <color theme="1"/>
      <name val="Arial Unicode MS"/>
      <family val="2"/>
    </font>
    <font>
      <sz val="18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sz val="13"/>
      <color theme="1"/>
      <name val="Calibri"/>
      <family val="2"/>
      <scheme val="minor"/>
    </font>
    <font>
      <b/>
      <sz val="18"/>
      <color theme="1"/>
      <name val="Cambria"/>
      <family val="1"/>
      <scheme val="major"/>
    </font>
    <font>
      <sz val="22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0" fillId="0" borderId="0" xfId="0" applyBorder="1"/>
    <xf numFmtId="4" fontId="0" fillId="0" borderId="0" xfId="0" applyNumberFormat="1"/>
    <xf numFmtId="4" fontId="7" fillId="0" borderId="0" xfId="0" applyNumberFormat="1" applyFont="1"/>
    <xf numFmtId="0" fontId="7" fillId="0" borderId="0" xfId="0" applyFont="1" applyBorder="1"/>
    <xf numFmtId="0" fontId="7" fillId="0" borderId="0" xfId="0" applyFont="1"/>
    <xf numFmtId="4" fontId="11" fillId="0" borderId="0" xfId="0" applyNumberFormat="1" applyFont="1"/>
    <xf numFmtId="0" fontId="10" fillId="0" borderId="0" xfId="0" applyFont="1" applyBorder="1" applyAlignment="1" applyProtection="1">
      <alignment wrapText="1"/>
      <protection locked="0"/>
    </xf>
    <xf numFmtId="0" fontId="5" fillId="0" borderId="0" xfId="0" applyFont="1"/>
    <xf numFmtId="0" fontId="8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4" fontId="16" fillId="0" borderId="0" xfId="0" applyNumberFormat="1" applyFont="1" applyBorder="1" applyAlignment="1"/>
    <xf numFmtId="4" fontId="6" fillId="0" borderId="0" xfId="0" applyNumberFormat="1" applyFont="1"/>
    <xf numFmtId="0" fontId="5" fillId="0" borderId="0" xfId="0" applyFont="1" applyAlignment="1"/>
    <xf numFmtId="0" fontId="11" fillId="0" borderId="0" xfId="0" applyFont="1"/>
    <xf numFmtId="165" fontId="11" fillId="0" borderId="0" xfId="0" applyNumberFormat="1" applyFont="1"/>
    <xf numFmtId="0" fontId="0" fillId="3" borderId="0" xfId="0" applyFill="1"/>
    <xf numFmtId="0" fontId="5" fillId="0" borderId="0" xfId="0" applyFont="1" applyAlignment="1">
      <alignment horizontal="center"/>
    </xf>
    <xf numFmtId="4" fontId="0" fillId="0" borderId="0" xfId="0" applyNumberFormat="1" applyAlignment="1"/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/>
    <xf numFmtId="165" fontId="0" fillId="0" borderId="0" xfId="0" applyNumberFormat="1"/>
    <xf numFmtId="4" fontId="11" fillId="0" borderId="1" xfId="0" applyNumberFormat="1" applyFont="1" applyBorder="1" applyAlignment="1"/>
    <xf numFmtId="4" fontId="11" fillId="0" borderId="0" xfId="0" applyNumberFormat="1" applyFont="1" applyBorder="1" applyAlignment="1"/>
    <xf numFmtId="4" fontId="11" fillId="0" borderId="2" xfId="0" applyNumberFormat="1" applyFont="1" applyBorder="1" applyAlignment="1"/>
    <xf numFmtId="4" fontId="11" fillId="0" borderId="3" xfId="0" applyNumberFormat="1" applyFont="1" applyBorder="1" applyAlignment="1"/>
    <xf numFmtId="0" fontId="0" fillId="5" borderId="0" xfId="0" applyFill="1" applyBorder="1"/>
    <xf numFmtId="0" fontId="7" fillId="5" borderId="0" xfId="0" applyFont="1" applyFill="1" applyBorder="1"/>
    <xf numFmtId="0" fontId="0" fillId="5" borderId="0" xfId="0" applyFill="1"/>
    <xf numFmtId="0" fontId="7" fillId="5" borderId="0" xfId="0" applyFont="1" applyFill="1"/>
    <xf numFmtId="4" fontId="15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4" fontId="0" fillId="0" borderId="0" xfId="0" applyNumberFormat="1"/>
    <xf numFmtId="44" fontId="11" fillId="0" borderId="0" xfId="0" applyNumberFormat="1" applyFont="1"/>
    <xf numFmtId="44" fontId="0" fillId="0" borderId="0" xfId="0" applyNumberFormat="1" applyBorder="1"/>
    <xf numFmtId="44" fontId="7" fillId="0" borderId="0" xfId="0" applyNumberFormat="1" applyFont="1"/>
    <xf numFmtId="44" fontId="12" fillId="0" borderId="0" xfId="0" applyNumberFormat="1" applyFont="1" applyBorder="1" applyAlignment="1"/>
    <xf numFmtId="44" fontId="7" fillId="0" borderId="0" xfId="0" applyNumberFormat="1" applyFont="1" applyBorder="1"/>
    <xf numFmtId="44" fontId="5" fillId="0" borderId="0" xfId="0" applyNumberFormat="1" applyFont="1" applyAlignment="1"/>
    <xf numFmtId="44" fontId="0" fillId="0" borderId="0" xfId="0" applyNumberFormat="1" applyAlignment="1"/>
    <xf numFmtId="44" fontId="18" fillId="4" borderId="0" xfId="0" applyNumberFormat="1" applyFont="1" applyFill="1"/>
    <xf numFmtId="44" fontId="11" fillId="4" borderId="0" xfId="0" applyNumberFormat="1" applyFont="1" applyFill="1"/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/>
    <xf numFmtId="0" fontId="16" fillId="0" borderId="0" xfId="0" applyFont="1"/>
    <xf numFmtId="4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0" fontId="7" fillId="0" borderId="6" xfId="0" applyFont="1" applyBorder="1" applyAlignment="1">
      <alignment wrapText="1"/>
    </xf>
    <xf numFmtId="0" fontId="7" fillId="0" borderId="4" xfId="0" applyFont="1" applyBorder="1"/>
    <xf numFmtId="0" fontId="7" fillId="0" borderId="0" xfId="0" applyFont="1" applyBorder="1" applyAlignment="1">
      <alignment wrapText="1"/>
    </xf>
    <xf numFmtId="0" fontId="7" fillId="0" borderId="6" xfId="0" applyFont="1" applyBorder="1"/>
    <xf numFmtId="0" fontId="7" fillId="0" borderId="5" xfId="0" applyFont="1" applyBorder="1"/>
    <xf numFmtId="0" fontId="7" fillId="0" borderId="7" xfId="0" applyFont="1" applyBorder="1"/>
    <xf numFmtId="1" fontId="7" fillId="0" borderId="1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wrapText="1"/>
    </xf>
    <xf numFmtId="1" fontId="11" fillId="0" borderId="1" xfId="0" applyNumberFormat="1" applyFont="1" applyBorder="1" applyAlignment="1">
      <alignment horizontal="center"/>
    </xf>
    <xf numFmtId="0" fontId="7" fillId="0" borderId="4" xfId="0" applyFont="1" applyBorder="1" applyAlignment="1"/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2" borderId="1" xfId="0" applyFont="1" applyFill="1" applyBorder="1" applyAlignment="1"/>
    <xf numFmtId="1" fontId="7" fillId="0" borderId="1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/>
    <xf numFmtId="1" fontId="11" fillId="0" borderId="1" xfId="0" applyNumberFormat="1" applyFont="1" applyBorder="1" applyAlignment="1">
      <alignment horizontal="right" vertical="center"/>
    </xf>
    <xf numFmtId="1" fontId="7" fillId="0" borderId="1" xfId="0" applyNumberFormat="1" applyFont="1" applyBorder="1"/>
    <xf numFmtId="1" fontId="11" fillId="0" borderId="1" xfId="0" applyNumberFormat="1" applyFont="1" applyBorder="1"/>
    <xf numFmtId="1" fontId="11" fillId="0" borderId="0" xfId="0" applyNumberFormat="1" applyFont="1" applyBorder="1"/>
    <xf numFmtId="44" fontId="7" fillId="0" borderId="1" xfId="0" applyNumberFormat="1" applyFont="1" applyBorder="1"/>
    <xf numFmtId="44" fontId="7" fillId="3" borderId="1" xfId="0" applyNumberFormat="1" applyFont="1" applyFill="1" applyBorder="1"/>
    <xf numFmtId="17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4" fontId="11" fillId="0" borderId="1" xfId="0" applyNumberFormat="1" applyFont="1" applyBorder="1"/>
    <xf numFmtId="4" fontId="7" fillId="0" borderId="0" xfId="0" applyNumberFormat="1" applyFont="1" applyBorder="1"/>
    <xf numFmtId="4" fontId="7" fillId="2" borderId="1" xfId="0" applyNumberFormat="1" applyFont="1" applyFill="1" applyBorder="1"/>
    <xf numFmtId="44" fontId="7" fillId="0" borderId="3" xfId="0" applyNumberFormat="1" applyFont="1" applyBorder="1"/>
    <xf numFmtId="44" fontId="7" fillId="3" borderId="3" xfId="0" applyNumberFormat="1" applyFont="1" applyFill="1" applyBorder="1"/>
    <xf numFmtId="44" fontId="11" fillId="0" borderId="0" xfId="0" applyNumberFormat="1" applyFont="1" applyBorder="1"/>
    <xf numFmtId="165" fontId="11" fillId="4" borderId="0" xfId="0" applyNumberFormat="1" applyFont="1" applyFill="1"/>
    <xf numFmtId="4" fontId="20" fillId="0" borderId="0" xfId="0" applyNumberFormat="1" applyFont="1" applyAlignment="1">
      <alignment horizontal="center" vertical="center"/>
    </xf>
    <xf numFmtId="44" fontId="15" fillId="0" borderId="0" xfId="0" applyNumberFormat="1" applyFont="1" applyAlignment="1">
      <alignment horizontal="center"/>
    </xf>
    <xf numFmtId="44" fontId="7" fillId="0" borderId="0" xfId="0" applyNumberFormat="1" applyFont="1" applyAlignment="1">
      <alignment horizontal="center"/>
    </xf>
    <xf numFmtId="0" fontId="20" fillId="5" borderId="0" xfId="0" applyFont="1" applyFill="1" applyBorder="1" applyAlignment="1">
      <alignment vertical="center"/>
    </xf>
    <xf numFmtId="0" fontId="20" fillId="5" borderId="5" xfId="0" applyFont="1" applyFill="1" applyBorder="1" applyAlignment="1">
      <alignment vertical="center"/>
    </xf>
    <xf numFmtId="4" fontId="20" fillId="0" borderId="0" xfId="0" applyNumberFormat="1" applyFont="1" applyAlignment="1">
      <alignment vertical="center"/>
    </xf>
    <xf numFmtId="44" fontId="7" fillId="0" borderId="0" xfId="0" applyNumberFormat="1" applyFont="1" applyAlignment="1">
      <alignment vertical="center"/>
    </xf>
    <xf numFmtId="44" fontId="7" fillId="0" borderId="0" xfId="0" applyNumberFormat="1" applyFont="1" applyAlignment="1"/>
    <xf numFmtId="44" fontId="14" fillId="0" borderId="0" xfId="0" applyNumberFormat="1" applyFont="1" applyAlignment="1"/>
    <xf numFmtId="44" fontId="15" fillId="0" borderId="0" xfId="0" applyNumberFormat="1" applyFont="1" applyAlignment="1"/>
    <xf numFmtId="0" fontId="0" fillId="0" borderId="0" xfId="0" applyAlignment="1"/>
    <xf numFmtId="4" fontId="20" fillId="0" borderId="0" xfId="0" applyNumberFormat="1" applyFont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21" fillId="2" borderId="8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Medium9"/>
  <colors>
    <mruColors>
      <color rgb="FF0000FF"/>
      <color rgb="FFFF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XFD405"/>
  <sheetViews>
    <sheetView tabSelected="1" topLeftCell="A19" zoomScale="90" zoomScaleNormal="90" zoomScaleSheetLayoutView="90" workbookViewId="0">
      <selection activeCell="L129" sqref="L129"/>
    </sheetView>
  </sheetViews>
  <sheetFormatPr baseColWidth="10" defaultColWidth="9.140625" defaultRowHeight="16.5"/>
  <cols>
    <col min="1" max="1" width="13.140625" style="22" customWidth="1"/>
    <col min="2" max="3" width="12.85546875" customWidth="1"/>
    <col min="4" max="6" width="12.42578125" customWidth="1"/>
    <col min="7" max="7" width="15.42578125" style="7" customWidth="1"/>
    <col min="8" max="8" width="16" customWidth="1"/>
    <col min="9" max="9" width="13.7109375" customWidth="1"/>
    <col min="10" max="10" width="12.85546875" customWidth="1"/>
    <col min="11" max="11" width="14.85546875" customWidth="1"/>
    <col min="12" max="15" width="12.85546875" customWidth="1"/>
    <col min="16" max="16" width="16" customWidth="1"/>
    <col min="17" max="18" width="15.140625" customWidth="1"/>
    <col min="19" max="19" width="12.85546875" customWidth="1"/>
    <col min="20" max="20" width="14.28515625" customWidth="1"/>
    <col min="21" max="21" width="19.140625" style="7" customWidth="1"/>
    <col min="22" max="23" width="12.85546875" customWidth="1"/>
    <col min="24" max="24" width="14.7109375" style="7" customWidth="1"/>
    <col min="25" max="28" width="12.85546875" customWidth="1"/>
    <col min="29" max="29" width="18.7109375" style="7" customWidth="1"/>
    <col min="30" max="30" width="18.42578125" customWidth="1"/>
    <col min="31" max="31" width="18.85546875" style="7" customWidth="1"/>
    <col min="32" max="32" width="4" customWidth="1"/>
    <col min="33" max="33" width="18.5703125" style="7" customWidth="1"/>
    <col min="34" max="34" width="14.42578125" customWidth="1"/>
    <col min="35" max="35" width="13" customWidth="1"/>
  </cols>
  <sheetData>
    <row r="1" spans="1:39" ht="36" customHeight="1">
      <c r="A1" s="40"/>
      <c r="B1" s="31"/>
      <c r="C1" s="31"/>
      <c r="D1" s="104" t="s">
        <v>28</v>
      </c>
      <c r="E1" s="104"/>
      <c r="F1" s="104"/>
      <c r="G1" s="104"/>
      <c r="H1" s="104"/>
      <c r="I1" s="104"/>
      <c r="J1" s="104"/>
      <c r="K1" s="95"/>
      <c r="L1" s="95"/>
      <c r="M1" s="31"/>
      <c r="N1" s="31"/>
      <c r="O1" s="31"/>
      <c r="P1" s="31"/>
      <c r="Q1" s="31"/>
      <c r="R1" s="31"/>
      <c r="S1" s="31"/>
      <c r="T1" s="31"/>
      <c r="U1" s="32"/>
      <c r="V1" s="31"/>
      <c r="W1" s="31"/>
      <c r="X1" s="32"/>
      <c r="Y1" s="31"/>
      <c r="Z1" s="31"/>
      <c r="AA1" s="31"/>
      <c r="AB1" s="31"/>
      <c r="AC1" s="32"/>
      <c r="AD1" s="33"/>
      <c r="AE1" s="34"/>
      <c r="AF1" s="33"/>
      <c r="AG1" s="34"/>
      <c r="AH1" s="21"/>
      <c r="AI1" s="21"/>
    </row>
    <row r="2" spans="1:39" ht="36" customHeight="1">
      <c r="A2" s="40"/>
      <c r="B2" s="31"/>
      <c r="C2" s="31"/>
      <c r="D2" s="105" t="s">
        <v>69</v>
      </c>
      <c r="E2" s="105"/>
      <c r="F2" s="105"/>
      <c r="G2" s="105"/>
      <c r="H2" s="105"/>
      <c r="I2" s="105"/>
      <c r="J2" s="105"/>
      <c r="K2" s="96"/>
      <c r="L2" s="96"/>
      <c r="M2" s="31"/>
      <c r="N2" s="31"/>
      <c r="O2" s="31"/>
      <c r="P2" s="31"/>
      <c r="Q2" s="31"/>
      <c r="R2" s="31"/>
      <c r="S2" s="31"/>
      <c r="T2" s="31"/>
      <c r="U2" s="32"/>
      <c r="V2" s="31"/>
      <c r="W2" s="31"/>
      <c r="X2" s="32"/>
      <c r="Y2" s="31"/>
      <c r="Z2" s="31"/>
      <c r="AA2" s="31"/>
      <c r="AB2" s="31"/>
      <c r="AC2" s="32"/>
      <c r="AD2" s="33"/>
      <c r="AE2" s="34"/>
      <c r="AF2" s="33"/>
      <c r="AG2" s="34"/>
    </row>
    <row r="3" spans="1:39" s="19" customFormat="1" ht="20.25" customHeight="1">
      <c r="A3" s="55"/>
      <c r="B3" s="37">
        <v>85119001</v>
      </c>
      <c r="C3" s="37">
        <v>85119003</v>
      </c>
      <c r="D3" s="37">
        <v>85119018</v>
      </c>
      <c r="E3" s="37">
        <v>11802</v>
      </c>
      <c r="F3" s="37">
        <v>11804</v>
      </c>
      <c r="G3" s="37">
        <v>21310001</v>
      </c>
      <c r="H3" s="37">
        <v>85801005</v>
      </c>
      <c r="I3" s="37">
        <v>858011006</v>
      </c>
      <c r="J3" s="37">
        <v>85801008</v>
      </c>
      <c r="K3" s="37">
        <v>85801009</v>
      </c>
      <c r="L3" s="37">
        <v>85801010</v>
      </c>
      <c r="M3" s="37">
        <v>85801099</v>
      </c>
      <c r="N3" s="37">
        <v>85801011</v>
      </c>
      <c r="O3" s="37">
        <v>85801014</v>
      </c>
      <c r="P3" s="37">
        <v>85801015</v>
      </c>
      <c r="Q3" s="37">
        <v>85801017</v>
      </c>
      <c r="R3" s="37">
        <v>85801018</v>
      </c>
      <c r="S3" s="37">
        <v>85801019</v>
      </c>
      <c r="T3" s="37">
        <v>95803010</v>
      </c>
      <c r="U3" s="37">
        <v>21312001</v>
      </c>
      <c r="V3" s="37">
        <v>85807001</v>
      </c>
      <c r="W3" s="37">
        <v>85807099</v>
      </c>
      <c r="X3" s="37">
        <v>21314001</v>
      </c>
      <c r="Y3" s="37">
        <v>85601002</v>
      </c>
      <c r="Z3" s="37">
        <v>85601012</v>
      </c>
      <c r="AA3" s="37">
        <v>85601014</v>
      </c>
      <c r="AB3" s="37">
        <v>85909099</v>
      </c>
      <c r="AC3" s="37">
        <v>21315001</v>
      </c>
    </row>
    <row r="4" spans="1:39" s="58" customFormat="1" ht="60.75" customHeight="1">
      <c r="A4" s="56" t="s">
        <v>68</v>
      </c>
      <c r="B4" s="24" t="s">
        <v>0</v>
      </c>
      <c r="C4" s="24" t="s">
        <v>1</v>
      </c>
      <c r="D4" s="24" t="s">
        <v>2</v>
      </c>
      <c r="E4" s="24" t="s">
        <v>39</v>
      </c>
      <c r="F4" s="24" t="s">
        <v>40</v>
      </c>
      <c r="G4" s="24" t="s">
        <v>22</v>
      </c>
      <c r="H4" s="24" t="s">
        <v>3</v>
      </c>
      <c r="I4" s="24" t="s">
        <v>4</v>
      </c>
      <c r="J4" s="24" t="s">
        <v>5</v>
      </c>
      <c r="K4" s="24" t="s">
        <v>6</v>
      </c>
      <c r="L4" s="24" t="s">
        <v>70</v>
      </c>
      <c r="M4" s="24" t="s">
        <v>7</v>
      </c>
      <c r="N4" s="24" t="s">
        <v>8</v>
      </c>
      <c r="O4" s="24" t="s">
        <v>9</v>
      </c>
      <c r="P4" s="24" t="s">
        <v>10</v>
      </c>
      <c r="Q4" s="24" t="s">
        <v>11</v>
      </c>
      <c r="R4" s="24" t="s">
        <v>12</v>
      </c>
      <c r="S4" s="24" t="s">
        <v>13</v>
      </c>
      <c r="T4" s="24" t="s">
        <v>14</v>
      </c>
      <c r="U4" s="24" t="s">
        <v>23</v>
      </c>
      <c r="V4" s="24" t="s">
        <v>25</v>
      </c>
      <c r="W4" s="24" t="s">
        <v>16</v>
      </c>
      <c r="X4" s="24" t="s">
        <v>24</v>
      </c>
      <c r="Y4" s="24" t="s">
        <v>17</v>
      </c>
      <c r="Z4" s="24" t="s">
        <v>18</v>
      </c>
      <c r="AA4" s="24" t="s">
        <v>19</v>
      </c>
      <c r="AB4" s="24" t="s">
        <v>20</v>
      </c>
      <c r="AC4" s="24" t="s">
        <v>26</v>
      </c>
      <c r="AD4" s="24" t="s">
        <v>21</v>
      </c>
      <c r="AE4" s="24" t="s">
        <v>27</v>
      </c>
      <c r="AF4" s="57"/>
      <c r="AG4" s="24" t="s">
        <v>53</v>
      </c>
    </row>
    <row r="5" spans="1:39" ht="15.75" customHeight="1">
      <c r="A5" s="39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8"/>
      <c r="AI5" s="58"/>
      <c r="AJ5" s="58"/>
      <c r="AK5" s="58"/>
      <c r="AL5" s="58"/>
      <c r="AM5" s="58"/>
    </row>
    <row r="6" spans="1:39" s="7" customFormat="1">
      <c r="A6" s="53">
        <v>43468</v>
      </c>
      <c r="B6" s="46">
        <v>429.18</v>
      </c>
      <c r="C6" s="46">
        <v>0</v>
      </c>
      <c r="D6" s="46">
        <v>0</v>
      </c>
      <c r="E6" s="46">
        <v>0</v>
      </c>
      <c r="F6" s="46">
        <v>0</v>
      </c>
      <c r="G6" s="44">
        <f>SUM(B6:E6)</f>
        <v>429.18</v>
      </c>
      <c r="H6" s="46">
        <v>149.5</v>
      </c>
      <c r="I6" s="46">
        <v>1</v>
      </c>
      <c r="J6" s="46">
        <v>33.49</v>
      </c>
      <c r="K6" s="46">
        <v>287.39999999999998</v>
      </c>
      <c r="L6" s="46">
        <v>24</v>
      </c>
      <c r="M6" s="46">
        <v>6.62</v>
      </c>
      <c r="N6" s="46">
        <v>12</v>
      </c>
      <c r="O6" s="46">
        <v>137.94</v>
      </c>
      <c r="P6" s="46">
        <v>3051.41</v>
      </c>
      <c r="Q6" s="46">
        <v>44.24</v>
      </c>
      <c r="R6" s="46">
        <v>0</v>
      </c>
      <c r="S6" s="46">
        <v>0</v>
      </c>
      <c r="T6" s="46">
        <v>164.95</v>
      </c>
      <c r="U6" s="44">
        <f t="shared" ref="U6:U13" si="0">SUM(H6:T6)</f>
        <v>3912.5499999999993</v>
      </c>
      <c r="V6" s="46">
        <v>553.20000000000005</v>
      </c>
      <c r="W6" s="46">
        <v>0</v>
      </c>
      <c r="X6" s="44">
        <f t="shared" ref="X6:X26" si="1">SUM(V6:W6)</f>
        <v>553.20000000000005</v>
      </c>
      <c r="Y6" s="46">
        <v>27.75</v>
      </c>
      <c r="Z6" s="46">
        <v>5.71</v>
      </c>
      <c r="AA6" s="46">
        <v>60.45</v>
      </c>
      <c r="AB6" s="46">
        <v>0</v>
      </c>
      <c r="AC6" s="44">
        <f>SUM(Y6:AB6)</f>
        <v>93.91</v>
      </c>
      <c r="AD6" s="46">
        <v>760.75</v>
      </c>
      <c r="AE6" s="44">
        <f t="shared" ref="AE6:AE26" si="2">SUM(AD6)</f>
        <v>760.75</v>
      </c>
      <c r="AF6" s="46" t="s">
        <v>50</v>
      </c>
      <c r="AG6" s="44">
        <f t="shared" ref="AG6:AG26" si="3">AE6+AC6+X6+U6+G6</f>
        <v>5749.59</v>
      </c>
      <c r="AH6" s="58"/>
      <c r="AI6" s="58"/>
      <c r="AJ6" s="58"/>
      <c r="AK6" s="58"/>
      <c r="AL6" s="58"/>
      <c r="AM6" s="58"/>
    </row>
    <row r="7" spans="1:39" s="7" customFormat="1">
      <c r="A7" s="53">
        <v>43469</v>
      </c>
      <c r="B7" s="46">
        <v>24</v>
      </c>
      <c r="C7" s="46">
        <v>0</v>
      </c>
      <c r="D7" s="46">
        <v>0</v>
      </c>
      <c r="E7" s="46">
        <v>0</v>
      </c>
      <c r="F7" s="46">
        <v>0</v>
      </c>
      <c r="G7" s="44">
        <f t="shared" ref="G7:G11" si="4">SUM(B7:E7)</f>
        <v>24</v>
      </c>
      <c r="H7" s="46">
        <v>129.5</v>
      </c>
      <c r="I7" s="46">
        <v>0</v>
      </c>
      <c r="J7" s="46">
        <v>53.11</v>
      </c>
      <c r="K7" s="46">
        <v>76.099999999999994</v>
      </c>
      <c r="L7" s="46">
        <v>0</v>
      </c>
      <c r="M7" s="46">
        <v>10.76</v>
      </c>
      <c r="N7" s="46">
        <v>0</v>
      </c>
      <c r="O7" s="46">
        <v>89.66</v>
      </c>
      <c r="P7" s="46">
        <v>150.86000000000001</v>
      </c>
      <c r="Q7" s="46">
        <v>26.33</v>
      </c>
      <c r="R7" s="46">
        <v>0</v>
      </c>
      <c r="S7" s="46">
        <v>35</v>
      </c>
      <c r="T7" s="46">
        <v>759</v>
      </c>
      <c r="U7" s="44">
        <f t="shared" si="0"/>
        <v>1330.3200000000002</v>
      </c>
      <c r="V7" s="46">
        <v>306.47000000000003</v>
      </c>
      <c r="W7" s="46">
        <v>0</v>
      </c>
      <c r="X7" s="44">
        <f t="shared" si="1"/>
        <v>306.47000000000003</v>
      </c>
      <c r="Y7" s="46">
        <v>64.03</v>
      </c>
      <c r="Z7" s="46">
        <v>5.71</v>
      </c>
      <c r="AA7" s="46">
        <v>44.92</v>
      </c>
      <c r="AB7" s="46">
        <v>0</v>
      </c>
      <c r="AC7" s="44">
        <f t="shared" ref="AC7:AC26" si="5">SUM(Y7:AB7)</f>
        <v>114.66</v>
      </c>
      <c r="AD7" s="46">
        <v>380.02</v>
      </c>
      <c r="AE7" s="44">
        <f t="shared" si="2"/>
        <v>380.02</v>
      </c>
      <c r="AF7" s="46" t="s">
        <v>50</v>
      </c>
      <c r="AG7" s="44">
        <f t="shared" si="3"/>
        <v>2155.4700000000003</v>
      </c>
      <c r="AH7" s="58"/>
      <c r="AI7" s="58"/>
      <c r="AJ7" s="58"/>
      <c r="AK7" s="58"/>
      <c r="AL7" s="58"/>
      <c r="AM7" s="58"/>
    </row>
    <row r="8" spans="1:39" s="7" customFormat="1">
      <c r="A8" s="53">
        <v>43472</v>
      </c>
      <c r="B8" s="46">
        <v>313.45999999999998</v>
      </c>
      <c r="C8" s="46">
        <v>0</v>
      </c>
      <c r="D8" s="46">
        <v>0</v>
      </c>
      <c r="E8" s="46">
        <v>0</v>
      </c>
      <c r="F8" s="46">
        <v>0</v>
      </c>
      <c r="G8" s="44">
        <f t="shared" si="4"/>
        <v>313.45999999999998</v>
      </c>
      <c r="H8" s="46">
        <v>222</v>
      </c>
      <c r="I8" s="46">
        <v>1</v>
      </c>
      <c r="J8" s="46">
        <v>145.55000000000001</v>
      </c>
      <c r="K8" s="46">
        <v>419.81</v>
      </c>
      <c r="L8" s="46">
        <v>0</v>
      </c>
      <c r="M8" s="46">
        <v>38.46</v>
      </c>
      <c r="N8" s="46">
        <v>6</v>
      </c>
      <c r="O8" s="46">
        <v>222.05</v>
      </c>
      <c r="P8" s="46">
        <v>699.56</v>
      </c>
      <c r="Q8" s="46">
        <v>54.02</v>
      </c>
      <c r="R8" s="46">
        <v>0</v>
      </c>
      <c r="S8" s="46">
        <v>0</v>
      </c>
      <c r="T8" s="46">
        <v>1676.94</v>
      </c>
      <c r="U8" s="44">
        <f t="shared" si="0"/>
        <v>3485.3900000000003</v>
      </c>
      <c r="V8" s="46">
        <v>251.87</v>
      </c>
      <c r="W8" s="46">
        <v>0</v>
      </c>
      <c r="X8" s="44">
        <f t="shared" si="1"/>
        <v>251.87</v>
      </c>
      <c r="Y8" s="46">
        <v>46.34</v>
      </c>
      <c r="Z8" s="46">
        <v>0</v>
      </c>
      <c r="AA8" s="46">
        <v>123.2</v>
      </c>
      <c r="AB8" s="46">
        <v>0</v>
      </c>
      <c r="AC8" s="44">
        <f t="shared" si="5"/>
        <v>169.54000000000002</v>
      </c>
      <c r="AD8" s="46">
        <v>1312.09</v>
      </c>
      <c r="AE8" s="44">
        <f t="shared" si="2"/>
        <v>1312.09</v>
      </c>
      <c r="AF8" s="46" t="s">
        <v>50</v>
      </c>
      <c r="AG8" s="44">
        <f t="shared" si="3"/>
        <v>5532.35</v>
      </c>
      <c r="AH8" s="58"/>
      <c r="AI8" s="58"/>
      <c r="AJ8" s="58"/>
      <c r="AK8" s="58"/>
      <c r="AL8" s="58"/>
      <c r="AM8" s="58"/>
    </row>
    <row r="9" spans="1:39" s="7" customFormat="1">
      <c r="A9" s="53">
        <v>43473</v>
      </c>
      <c r="B9" s="46">
        <v>9</v>
      </c>
      <c r="C9" s="46">
        <v>9.4600000000000009</v>
      </c>
      <c r="D9" s="46">
        <v>0</v>
      </c>
      <c r="E9" s="46">
        <v>0</v>
      </c>
      <c r="F9" s="46">
        <v>0</v>
      </c>
      <c r="G9" s="44">
        <f t="shared" si="4"/>
        <v>18.46</v>
      </c>
      <c r="H9" s="46">
        <v>131</v>
      </c>
      <c r="I9" s="46">
        <v>0</v>
      </c>
      <c r="J9" s="46">
        <v>18.45</v>
      </c>
      <c r="K9" s="46">
        <v>101.33</v>
      </c>
      <c r="L9" s="46">
        <v>0</v>
      </c>
      <c r="M9" s="46">
        <v>3.97</v>
      </c>
      <c r="N9" s="46">
        <v>6</v>
      </c>
      <c r="O9" s="46">
        <v>163.09</v>
      </c>
      <c r="P9" s="46">
        <v>240.68</v>
      </c>
      <c r="Q9" s="46">
        <v>11.42</v>
      </c>
      <c r="R9" s="46">
        <v>0</v>
      </c>
      <c r="S9" s="46">
        <v>5</v>
      </c>
      <c r="T9" s="46">
        <v>696</v>
      </c>
      <c r="U9" s="44">
        <f t="shared" si="0"/>
        <v>1376.94</v>
      </c>
      <c r="V9" s="46">
        <v>436</v>
      </c>
      <c r="W9" s="46">
        <v>0</v>
      </c>
      <c r="X9" s="44">
        <f t="shared" si="1"/>
        <v>436</v>
      </c>
      <c r="Y9" s="46">
        <v>217.62</v>
      </c>
      <c r="Z9" s="46">
        <v>0</v>
      </c>
      <c r="AA9" s="46">
        <v>91.49</v>
      </c>
      <c r="AB9" s="46">
        <v>0</v>
      </c>
      <c r="AC9" s="44">
        <f t="shared" si="5"/>
        <v>309.11</v>
      </c>
      <c r="AD9" s="46">
        <v>1834.02</v>
      </c>
      <c r="AE9" s="44">
        <f t="shared" si="2"/>
        <v>1834.02</v>
      </c>
      <c r="AF9" s="46" t="s">
        <v>50</v>
      </c>
      <c r="AG9" s="44">
        <f t="shared" si="3"/>
        <v>3974.53</v>
      </c>
      <c r="AH9" s="58"/>
      <c r="AI9" s="58"/>
      <c r="AJ9" s="58"/>
      <c r="AK9" s="58"/>
      <c r="AL9" s="58"/>
      <c r="AM9" s="58"/>
    </row>
    <row r="10" spans="1:39" s="7" customFormat="1">
      <c r="A10" s="53">
        <v>43474</v>
      </c>
      <c r="B10" s="46">
        <v>85.81</v>
      </c>
      <c r="C10" s="46">
        <v>0</v>
      </c>
      <c r="D10" s="46">
        <v>0</v>
      </c>
      <c r="E10" s="46">
        <v>0</v>
      </c>
      <c r="F10" s="46">
        <v>0</v>
      </c>
      <c r="G10" s="44">
        <f t="shared" si="4"/>
        <v>85.81</v>
      </c>
      <c r="H10" s="46">
        <v>119.5</v>
      </c>
      <c r="I10" s="46">
        <v>1</v>
      </c>
      <c r="J10" s="46">
        <v>43.13</v>
      </c>
      <c r="K10" s="46">
        <v>239.94</v>
      </c>
      <c r="L10" s="46">
        <v>0</v>
      </c>
      <c r="M10" s="46">
        <v>9.7899999999999991</v>
      </c>
      <c r="N10" s="46">
        <v>6</v>
      </c>
      <c r="O10" s="46">
        <v>61.9</v>
      </c>
      <c r="P10" s="46">
        <v>240.73</v>
      </c>
      <c r="Q10" s="46">
        <v>21.1</v>
      </c>
      <c r="R10" s="46">
        <v>0</v>
      </c>
      <c r="S10" s="46">
        <v>0</v>
      </c>
      <c r="T10" s="46">
        <v>459.5</v>
      </c>
      <c r="U10" s="44">
        <f t="shared" si="0"/>
        <v>1202.5900000000001</v>
      </c>
      <c r="V10" s="46">
        <v>135.55000000000001</v>
      </c>
      <c r="W10" s="46">
        <v>0</v>
      </c>
      <c r="X10" s="44">
        <f t="shared" si="1"/>
        <v>135.55000000000001</v>
      </c>
      <c r="Y10" s="46">
        <v>0.88</v>
      </c>
      <c r="Z10" s="46">
        <v>0</v>
      </c>
      <c r="AA10" s="46">
        <v>15.12</v>
      </c>
      <c r="AB10" s="46">
        <v>0</v>
      </c>
      <c r="AC10" s="44">
        <f t="shared" si="5"/>
        <v>16</v>
      </c>
      <c r="AD10" s="46">
        <v>116.62</v>
      </c>
      <c r="AE10" s="44">
        <f t="shared" si="2"/>
        <v>116.62</v>
      </c>
      <c r="AF10" s="46" t="s">
        <v>50</v>
      </c>
      <c r="AG10" s="44">
        <f t="shared" si="3"/>
        <v>1556.5700000000002</v>
      </c>
      <c r="AH10" s="58"/>
      <c r="AI10" s="58"/>
      <c r="AJ10" s="58"/>
      <c r="AK10" s="58"/>
      <c r="AL10" s="58"/>
      <c r="AM10" s="58"/>
    </row>
    <row r="11" spans="1:39" s="7" customFormat="1">
      <c r="A11" s="53">
        <v>43475</v>
      </c>
      <c r="B11" s="46">
        <v>9.4600000000000009</v>
      </c>
      <c r="C11" s="46">
        <v>0</v>
      </c>
      <c r="D11" s="46">
        <v>0</v>
      </c>
      <c r="E11" s="46">
        <v>0</v>
      </c>
      <c r="F11" s="46">
        <v>0</v>
      </c>
      <c r="G11" s="44">
        <f t="shared" si="4"/>
        <v>9.4600000000000009</v>
      </c>
      <c r="H11" s="46">
        <v>131</v>
      </c>
      <c r="I11" s="46">
        <v>1</v>
      </c>
      <c r="J11" s="46">
        <v>10.33</v>
      </c>
      <c r="K11" s="46">
        <v>31.27</v>
      </c>
      <c r="L11" s="46">
        <v>0</v>
      </c>
      <c r="M11" s="46">
        <v>2.44</v>
      </c>
      <c r="N11" s="46">
        <v>0</v>
      </c>
      <c r="O11" s="46">
        <v>85.05</v>
      </c>
      <c r="P11" s="46">
        <v>155.49</v>
      </c>
      <c r="Q11" s="46">
        <v>4.9000000000000004</v>
      </c>
      <c r="R11" s="46">
        <v>0</v>
      </c>
      <c r="S11" s="46">
        <v>2.5</v>
      </c>
      <c r="T11" s="46">
        <v>696.5</v>
      </c>
      <c r="U11" s="44">
        <f t="shared" si="0"/>
        <v>1120.48</v>
      </c>
      <c r="V11" s="46">
        <v>366.65</v>
      </c>
      <c r="W11" s="46">
        <v>0</v>
      </c>
      <c r="X11" s="44">
        <f t="shared" si="1"/>
        <v>366.65</v>
      </c>
      <c r="Y11" s="46">
        <v>20.21</v>
      </c>
      <c r="Z11" s="46">
        <v>0</v>
      </c>
      <c r="AA11" s="46">
        <v>43.32</v>
      </c>
      <c r="AB11" s="46">
        <v>0</v>
      </c>
      <c r="AC11" s="44">
        <f t="shared" si="5"/>
        <v>63.53</v>
      </c>
      <c r="AD11" s="46">
        <v>446.03</v>
      </c>
      <c r="AE11" s="44">
        <f t="shared" si="2"/>
        <v>446.03</v>
      </c>
      <c r="AF11" s="46" t="s">
        <v>50</v>
      </c>
      <c r="AG11" s="44">
        <f t="shared" si="3"/>
        <v>2006.15</v>
      </c>
      <c r="AH11" s="58"/>
      <c r="AI11" s="58"/>
      <c r="AJ11" s="58"/>
      <c r="AK11" s="58"/>
      <c r="AL11" s="58"/>
      <c r="AM11" s="58"/>
    </row>
    <row r="12" spans="1:39" s="7" customFormat="1">
      <c r="A12" s="53">
        <v>43476</v>
      </c>
      <c r="B12" s="46">
        <v>294.58999999999997</v>
      </c>
      <c r="C12" s="46">
        <v>0</v>
      </c>
      <c r="D12" s="46">
        <v>0</v>
      </c>
      <c r="E12" s="46">
        <v>0</v>
      </c>
      <c r="F12" s="46">
        <v>9.4700000000000006</v>
      </c>
      <c r="G12" s="44">
        <f>SUM(B12:F12)</f>
        <v>304.06</v>
      </c>
      <c r="H12" s="46">
        <v>192.5</v>
      </c>
      <c r="I12" s="46">
        <v>1</v>
      </c>
      <c r="J12" s="46">
        <v>25.45</v>
      </c>
      <c r="K12" s="46">
        <v>630.48</v>
      </c>
      <c r="L12" s="46">
        <v>0</v>
      </c>
      <c r="M12" s="46">
        <v>6.17</v>
      </c>
      <c r="N12" s="46">
        <v>0</v>
      </c>
      <c r="O12" s="46">
        <v>645.35</v>
      </c>
      <c r="P12" s="46">
        <v>163.13</v>
      </c>
      <c r="Q12" s="46">
        <v>71.7</v>
      </c>
      <c r="R12" s="46">
        <v>0</v>
      </c>
      <c r="S12" s="46">
        <v>0</v>
      </c>
      <c r="T12" s="46">
        <v>9604.4599999999991</v>
      </c>
      <c r="U12" s="44">
        <f t="shared" si="0"/>
        <v>11340.24</v>
      </c>
      <c r="V12" s="46">
        <v>458.2</v>
      </c>
      <c r="W12" s="46">
        <v>0</v>
      </c>
      <c r="X12" s="44">
        <f t="shared" si="1"/>
        <v>458.2</v>
      </c>
      <c r="Y12" s="46">
        <v>67.760000000000005</v>
      </c>
      <c r="Z12" s="46">
        <v>0</v>
      </c>
      <c r="AA12" s="46">
        <v>70.97</v>
      </c>
      <c r="AB12" s="46">
        <v>0</v>
      </c>
      <c r="AC12" s="44">
        <f t="shared" si="5"/>
        <v>138.73000000000002</v>
      </c>
      <c r="AD12" s="46">
        <v>1038.8699999999999</v>
      </c>
      <c r="AE12" s="44">
        <f t="shared" si="2"/>
        <v>1038.8699999999999</v>
      </c>
      <c r="AF12" s="46" t="s">
        <v>50</v>
      </c>
      <c r="AG12" s="44">
        <f t="shared" si="3"/>
        <v>13280.099999999999</v>
      </c>
      <c r="AH12" s="58"/>
      <c r="AI12" s="58"/>
      <c r="AJ12" s="58"/>
      <c r="AK12" s="58"/>
      <c r="AL12" s="58"/>
      <c r="AM12" s="58"/>
    </row>
    <row r="13" spans="1:39" s="7" customFormat="1">
      <c r="A13" s="53">
        <v>43479</v>
      </c>
      <c r="B13" s="46">
        <v>1386.41</v>
      </c>
      <c r="C13" s="46">
        <v>0</v>
      </c>
      <c r="D13" s="46">
        <v>0</v>
      </c>
      <c r="E13" s="46">
        <v>0</v>
      </c>
      <c r="F13" s="46">
        <v>0</v>
      </c>
      <c r="G13" s="44">
        <f t="shared" ref="G13:G26" si="6">SUM(B13:F13)</f>
        <v>1386.41</v>
      </c>
      <c r="H13" s="46">
        <v>168</v>
      </c>
      <c r="I13" s="46">
        <v>2</v>
      </c>
      <c r="J13" s="46">
        <v>32.32</v>
      </c>
      <c r="K13" s="46">
        <v>535.12</v>
      </c>
      <c r="L13" s="46">
        <v>0</v>
      </c>
      <c r="M13" s="46">
        <v>6.72</v>
      </c>
      <c r="N13" s="46">
        <v>6</v>
      </c>
      <c r="O13" s="46">
        <v>1541.47</v>
      </c>
      <c r="P13" s="46">
        <v>674.96</v>
      </c>
      <c r="Q13" s="46">
        <v>47.95</v>
      </c>
      <c r="R13" s="46">
        <v>22625</v>
      </c>
      <c r="S13" s="46">
        <v>12.5</v>
      </c>
      <c r="T13" s="46">
        <v>2810.8</v>
      </c>
      <c r="U13" s="44">
        <f t="shared" si="0"/>
        <v>28462.84</v>
      </c>
      <c r="V13" s="46">
        <v>789.02</v>
      </c>
      <c r="W13" s="46">
        <v>0</v>
      </c>
      <c r="X13" s="44">
        <f t="shared" si="1"/>
        <v>789.02</v>
      </c>
      <c r="Y13" s="46">
        <v>88.7</v>
      </c>
      <c r="Z13" s="46">
        <v>0</v>
      </c>
      <c r="AA13" s="46">
        <v>111.83</v>
      </c>
      <c r="AB13" s="46">
        <v>0</v>
      </c>
      <c r="AC13" s="44">
        <f t="shared" si="5"/>
        <v>200.53</v>
      </c>
      <c r="AD13" s="46">
        <v>2227.58</v>
      </c>
      <c r="AE13" s="44">
        <f t="shared" si="2"/>
        <v>2227.58</v>
      </c>
      <c r="AF13" s="46" t="s">
        <v>50</v>
      </c>
      <c r="AG13" s="44">
        <f t="shared" si="3"/>
        <v>33066.380000000005</v>
      </c>
      <c r="AH13" s="58"/>
      <c r="AI13" s="58"/>
      <c r="AJ13" s="58"/>
      <c r="AK13" s="58"/>
      <c r="AL13" s="58"/>
      <c r="AM13" s="58"/>
    </row>
    <row r="14" spans="1:39" s="7" customFormat="1">
      <c r="A14" s="53">
        <v>43480</v>
      </c>
      <c r="B14" s="46">
        <v>1034.67</v>
      </c>
      <c r="C14" s="46">
        <v>0</v>
      </c>
      <c r="D14" s="46">
        <v>0</v>
      </c>
      <c r="E14" s="46">
        <v>0</v>
      </c>
      <c r="F14" s="46">
        <v>9</v>
      </c>
      <c r="G14" s="44">
        <f t="shared" si="6"/>
        <v>1043.67</v>
      </c>
      <c r="H14" s="46">
        <v>155.5</v>
      </c>
      <c r="I14" s="46">
        <v>0</v>
      </c>
      <c r="J14" s="46">
        <v>112.72</v>
      </c>
      <c r="K14" s="46">
        <v>252.21</v>
      </c>
      <c r="L14" s="46">
        <v>0</v>
      </c>
      <c r="M14" s="46">
        <v>9.8000000000000007</v>
      </c>
      <c r="N14" s="46">
        <v>0</v>
      </c>
      <c r="O14" s="46">
        <v>318.64</v>
      </c>
      <c r="P14" s="46">
        <v>223.38</v>
      </c>
      <c r="Q14" s="46">
        <v>65.11</v>
      </c>
      <c r="R14" s="46">
        <v>0</v>
      </c>
      <c r="S14" s="46">
        <v>5</v>
      </c>
      <c r="T14" s="46">
        <v>1731.14</v>
      </c>
      <c r="U14" s="44">
        <f t="shared" ref="U14:U26" si="7">SUM(H14:T14)</f>
        <v>2873.5</v>
      </c>
      <c r="V14" s="46">
        <v>453.6</v>
      </c>
      <c r="W14" s="46">
        <v>0</v>
      </c>
      <c r="X14" s="44">
        <f t="shared" si="1"/>
        <v>453.6</v>
      </c>
      <c r="Y14" s="46">
        <v>220.74</v>
      </c>
      <c r="Z14" s="46">
        <v>0</v>
      </c>
      <c r="AA14" s="46">
        <v>165.78</v>
      </c>
      <c r="AB14" s="46">
        <v>0</v>
      </c>
      <c r="AC14" s="44">
        <f t="shared" si="5"/>
        <v>386.52</v>
      </c>
      <c r="AD14" s="46">
        <v>2547.6999999999998</v>
      </c>
      <c r="AE14" s="44">
        <f t="shared" si="2"/>
        <v>2547.6999999999998</v>
      </c>
      <c r="AF14" s="46" t="s">
        <v>50</v>
      </c>
      <c r="AG14" s="44">
        <f t="shared" si="3"/>
        <v>7304.99</v>
      </c>
      <c r="AH14" s="58"/>
      <c r="AI14" s="58"/>
      <c r="AJ14" s="58"/>
      <c r="AK14" s="58"/>
      <c r="AL14" s="58"/>
      <c r="AM14" s="58"/>
    </row>
    <row r="15" spans="1:39" s="7" customFormat="1">
      <c r="A15" s="53">
        <v>43481</v>
      </c>
      <c r="B15" s="46">
        <v>3</v>
      </c>
      <c r="C15" s="46">
        <v>1021.86</v>
      </c>
      <c r="D15" s="46">
        <v>0</v>
      </c>
      <c r="E15" s="46">
        <v>0</v>
      </c>
      <c r="F15" s="46">
        <v>0</v>
      </c>
      <c r="G15" s="44">
        <f t="shared" si="6"/>
        <v>1024.8600000000001</v>
      </c>
      <c r="H15" s="46">
        <v>130.5</v>
      </c>
      <c r="I15" s="46">
        <v>3</v>
      </c>
      <c r="J15" s="46">
        <v>64.23</v>
      </c>
      <c r="K15" s="46">
        <v>1522.89</v>
      </c>
      <c r="L15" s="46">
        <v>0</v>
      </c>
      <c r="M15" s="46">
        <v>9.69</v>
      </c>
      <c r="N15" s="46">
        <v>0</v>
      </c>
      <c r="O15" s="46">
        <v>209.51</v>
      </c>
      <c r="P15" s="46">
        <v>233.69</v>
      </c>
      <c r="Q15" s="46">
        <v>76.14</v>
      </c>
      <c r="R15" s="46">
        <v>0</v>
      </c>
      <c r="S15" s="46">
        <v>0</v>
      </c>
      <c r="T15" s="46">
        <v>149.44</v>
      </c>
      <c r="U15" s="44">
        <f t="shared" si="7"/>
        <v>2399.09</v>
      </c>
      <c r="V15" s="46">
        <v>539.76</v>
      </c>
      <c r="W15" s="46">
        <v>0</v>
      </c>
      <c r="X15" s="44">
        <f>SUM(V15:W15)</f>
        <v>539.76</v>
      </c>
      <c r="Y15" s="46">
        <v>45.36</v>
      </c>
      <c r="Z15" s="46">
        <v>0</v>
      </c>
      <c r="AA15" s="46">
        <v>61.8</v>
      </c>
      <c r="AB15" s="46">
        <v>0</v>
      </c>
      <c r="AC15" s="44">
        <f t="shared" si="5"/>
        <v>107.16</v>
      </c>
      <c r="AD15" s="46">
        <v>670.84</v>
      </c>
      <c r="AE15" s="44">
        <f t="shared" si="2"/>
        <v>670.84</v>
      </c>
      <c r="AF15" s="46"/>
      <c r="AG15" s="44">
        <f t="shared" si="3"/>
        <v>4741.7100000000009</v>
      </c>
      <c r="AH15" s="58"/>
      <c r="AI15" s="58"/>
      <c r="AJ15" s="58"/>
      <c r="AK15" s="58"/>
      <c r="AL15" s="58"/>
      <c r="AM15" s="58"/>
    </row>
    <row r="16" spans="1:39" s="7" customFormat="1">
      <c r="A16" s="53">
        <v>43482</v>
      </c>
      <c r="B16" s="46">
        <v>230.69</v>
      </c>
      <c r="C16" s="46">
        <v>0</v>
      </c>
      <c r="D16" s="46">
        <v>0</v>
      </c>
      <c r="E16" s="46">
        <v>0</v>
      </c>
      <c r="F16" s="46">
        <v>0</v>
      </c>
      <c r="G16" s="44">
        <f t="shared" si="6"/>
        <v>230.69</v>
      </c>
      <c r="H16" s="46">
        <v>128</v>
      </c>
      <c r="I16" s="46">
        <v>0</v>
      </c>
      <c r="J16" s="46">
        <v>10.07</v>
      </c>
      <c r="K16" s="46">
        <v>295.29000000000002</v>
      </c>
      <c r="L16" s="46">
        <v>0</v>
      </c>
      <c r="M16" s="46">
        <v>2.09</v>
      </c>
      <c r="N16" s="46">
        <v>6</v>
      </c>
      <c r="O16" s="46">
        <v>86.97</v>
      </c>
      <c r="P16" s="46">
        <v>208.73</v>
      </c>
      <c r="Q16" s="46">
        <v>10.86</v>
      </c>
      <c r="R16" s="46">
        <v>0</v>
      </c>
      <c r="S16" s="46">
        <v>2.5</v>
      </c>
      <c r="T16" s="46">
        <v>26</v>
      </c>
      <c r="U16" s="44">
        <f t="shared" si="7"/>
        <v>776.51</v>
      </c>
      <c r="V16" s="46">
        <v>299.60000000000002</v>
      </c>
      <c r="W16" s="46">
        <v>0</v>
      </c>
      <c r="X16" s="44">
        <f t="shared" si="1"/>
        <v>299.60000000000002</v>
      </c>
      <c r="Y16" s="46">
        <v>4.75</v>
      </c>
      <c r="Z16" s="46">
        <v>0</v>
      </c>
      <c r="AA16" s="46">
        <v>48.56</v>
      </c>
      <c r="AB16" s="46">
        <v>0</v>
      </c>
      <c r="AC16" s="44">
        <f t="shared" si="5"/>
        <v>53.31</v>
      </c>
      <c r="AD16" s="46">
        <v>734.39</v>
      </c>
      <c r="AE16" s="44">
        <f t="shared" si="2"/>
        <v>734.39</v>
      </c>
      <c r="AF16" s="46"/>
      <c r="AG16" s="44">
        <f t="shared" si="3"/>
        <v>2094.5</v>
      </c>
      <c r="AH16" s="58"/>
      <c r="AI16" s="58"/>
      <c r="AJ16" s="58"/>
      <c r="AK16" s="58"/>
      <c r="AL16" s="58"/>
      <c r="AM16" s="58"/>
    </row>
    <row r="17" spans="1:39" s="7" customFormat="1">
      <c r="A17" s="53">
        <v>43483</v>
      </c>
      <c r="B17" s="46">
        <v>1.5</v>
      </c>
      <c r="C17" s="46">
        <v>0</v>
      </c>
      <c r="D17" s="46">
        <v>0</v>
      </c>
      <c r="E17" s="46">
        <v>0</v>
      </c>
      <c r="F17" s="46">
        <v>18</v>
      </c>
      <c r="G17" s="44">
        <f t="shared" si="6"/>
        <v>19.5</v>
      </c>
      <c r="H17" s="46">
        <v>99.5</v>
      </c>
      <c r="I17" s="46">
        <v>0</v>
      </c>
      <c r="J17" s="46">
        <v>17.54</v>
      </c>
      <c r="K17" s="46">
        <v>427.47</v>
      </c>
      <c r="L17" s="46">
        <v>0</v>
      </c>
      <c r="M17" s="46">
        <v>1.97</v>
      </c>
      <c r="N17" s="46">
        <v>6</v>
      </c>
      <c r="O17" s="46">
        <v>64.84</v>
      </c>
      <c r="P17" s="46">
        <v>170.1</v>
      </c>
      <c r="Q17" s="46">
        <v>7.24</v>
      </c>
      <c r="R17" s="46">
        <v>0</v>
      </c>
      <c r="S17" s="46">
        <v>25</v>
      </c>
      <c r="T17" s="46">
        <v>160.5</v>
      </c>
      <c r="U17" s="44">
        <f t="shared" si="7"/>
        <v>980.16000000000008</v>
      </c>
      <c r="V17" s="46">
        <v>392.6</v>
      </c>
      <c r="W17" s="46">
        <v>0</v>
      </c>
      <c r="X17" s="44">
        <f t="shared" si="1"/>
        <v>392.6</v>
      </c>
      <c r="Y17" s="46">
        <v>9.8800000000000008</v>
      </c>
      <c r="Z17" s="46">
        <v>0</v>
      </c>
      <c r="AA17" s="46">
        <v>32.380000000000003</v>
      </c>
      <c r="AB17" s="46">
        <v>0</v>
      </c>
      <c r="AC17" s="44">
        <f t="shared" si="5"/>
        <v>42.260000000000005</v>
      </c>
      <c r="AD17" s="46">
        <v>141.69</v>
      </c>
      <c r="AE17" s="44">
        <f t="shared" si="2"/>
        <v>141.69</v>
      </c>
      <c r="AF17" s="46"/>
      <c r="AG17" s="44">
        <f t="shared" si="3"/>
        <v>1576.21</v>
      </c>
      <c r="AH17" s="58"/>
      <c r="AI17" s="58"/>
      <c r="AJ17" s="58"/>
      <c r="AK17" s="58"/>
      <c r="AL17" s="58"/>
      <c r="AM17" s="58"/>
    </row>
    <row r="18" spans="1:39" s="7" customFormat="1">
      <c r="A18" s="53">
        <v>43486</v>
      </c>
      <c r="B18" s="46">
        <v>25</v>
      </c>
      <c r="C18" s="46">
        <v>0</v>
      </c>
      <c r="D18" s="46">
        <v>0</v>
      </c>
      <c r="E18" s="46">
        <v>0</v>
      </c>
      <c r="F18" s="46">
        <v>0</v>
      </c>
      <c r="G18" s="44">
        <f t="shared" si="6"/>
        <v>25</v>
      </c>
      <c r="H18" s="46">
        <v>173</v>
      </c>
      <c r="I18" s="46">
        <v>1</v>
      </c>
      <c r="J18" s="46">
        <v>108.31</v>
      </c>
      <c r="K18" s="46">
        <v>1784.05</v>
      </c>
      <c r="L18" s="46">
        <v>0</v>
      </c>
      <c r="M18" s="46">
        <v>13.56</v>
      </c>
      <c r="N18" s="46">
        <v>6</v>
      </c>
      <c r="O18" s="46">
        <v>208.72</v>
      </c>
      <c r="P18" s="46">
        <v>736.89</v>
      </c>
      <c r="Q18" s="46">
        <v>83.46</v>
      </c>
      <c r="R18" s="46">
        <v>0</v>
      </c>
      <c r="S18" s="46">
        <v>0</v>
      </c>
      <c r="T18" s="46">
        <v>552.65</v>
      </c>
      <c r="U18" s="44">
        <f t="shared" si="7"/>
        <v>3667.64</v>
      </c>
      <c r="V18" s="46">
        <v>538.35</v>
      </c>
      <c r="W18" s="46">
        <v>0</v>
      </c>
      <c r="X18" s="44">
        <f t="shared" si="1"/>
        <v>538.35</v>
      </c>
      <c r="Y18" s="46">
        <v>16.809999999999999</v>
      </c>
      <c r="Z18" s="46">
        <v>3</v>
      </c>
      <c r="AA18" s="46">
        <v>331.9</v>
      </c>
      <c r="AB18" s="46">
        <v>0</v>
      </c>
      <c r="AC18" s="44">
        <f t="shared" si="5"/>
        <v>351.71</v>
      </c>
      <c r="AD18" s="46">
        <v>593.69000000000005</v>
      </c>
      <c r="AE18" s="44">
        <f t="shared" si="2"/>
        <v>593.69000000000005</v>
      </c>
      <c r="AF18" s="46"/>
      <c r="AG18" s="44">
        <f t="shared" si="3"/>
        <v>5176.3899999999994</v>
      </c>
      <c r="AH18" s="58"/>
      <c r="AI18" s="58"/>
      <c r="AJ18" s="58"/>
      <c r="AK18" s="58"/>
      <c r="AL18" s="58"/>
      <c r="AM18" s="58"/>
    </row>
    <row r="19" spans="1:39" s="7" customFormat="1">
      <c r="A19" s="53">
        <v>43487</v>
      </c>
      <c r="B19" s="46">
        <v>79.930000000000007</v>
      </c>
      <c r="C19" s="46">
        <v>0</v>
      </c>
      <c r="D19" s="46">
        <v>0</v>
      </c>
      <c r="E19" s="46">
        <v>0</v>
      </c>
      <c r="F19" s="46">
        <v>0</v>
      </c>
      <c r="G19" s="44">
        <f t="shared" si="6"/>
        <v>79.930000000000007</v>
      </c>
      <c r="H19" s="46">
        <v>128.5</v>
      </c>
      <c r="I19" s="46">
        <v>0</v>
      </c>
      <c r="J19" s="46">
        <v>69.14</v>
      </c>
      <c r="K19" s="46">
        <v>336.1</v>
      </c>
      <c r="L19" s="46">
        <v>0</v>
      </c>
      <c r="M19" s="46">
        <v>13.3</v>
      </c>
      <c r="N19" s="46">
        <v>0</v>
      </c>
      <c r="O19" s="46">
        <v>108.63</v>
      </c>
      <c r="P19" s="46">
        <v>175.11</v>
      </c>
      <c r="Q19" s="46">
        <v>57.91</v>
      </c>
      <c r="R19" s="46">
        <v>0</v>
      </c>
      <c r="S19" s="46">
        <v>0</v>
      </c>
      <c r="T19" s="46">
        <v>985.83</v>
      </c>
      <c r="U19" s="44">
        <f t="shared" si="7"/>
        <v>1874.52</v>
      </c>
      <c r="V19" s="46">
        <v>458.35</v>
      </c>
      <c r="W19" s="46">
        <v>0</v>
      </c>
      <c r="X19" s="44">
        <f t="shared" si="1"/>
        <v>458.35</v>
      </c>
      <c r="Y19" s="46">
        <v>2.2799999999999998</v>
      </c>
      <c r="Z19" s="46">
        <v>0</v>
      </c>
      <c r="AA19" s="46">
        <v>18.59</v>
      </c>
      <c r="AB19" s="46">
        <v>0</v>
      </c>
      <c r="AC19" s="44">
        <f t="shared" si="5"/>
        <v>20.87</v>
      </c>
      <c r="AD19" s="46">
        <v>48.16</v>
      </c>
      <c r="AE19" s="44">
        <f t="shared" si="2"/>
        <v>48.16</v>
      </c>
      <c r="AF19" s="46"/>
      <c r="AG19" s="44">
        <f t="shared" si="3"/>
        <v>2481.83</v>
      </c>
      <c r="AH19" s="58"/>
      <c r="AI19" s="58"/>
      <c r="AJ19" s="58"/>
      <c r="AK19" s="58"/>
      <c r="AL19" s="58"/>
      <c r="AM19" s="58"/>
    </row>
    <row r="20" spans="1:39" s="7" customFormat="1">
      <c r="A20" s="53">
        <v>43488</v>
      </c>
      <c r="B20" s="46">
        <v>50.3</v>
      </c>
      <c r="C20" s="46">
        <v>0</v>
      </c>
      <c r="D20" s="46">
        <v>0</v>
      </c>
      <c r="E20" s="46">
        <v>0</v>
      </c>
      <c r="F20" s="46">
        <v>0</v>
      </c>
      <c r="G20" s="44">
        <f t="shared" si="6"/>
        <v>50.3</v>
      </c>
      <c r="H20" s="46">
        <v>121</v>
      </c>
      <c r="I20" s="46">
        <v>0</v>
      </c>
      <c r="J20" s="46">
        <v>559.5</v>
      </c>
      <c r="K20" s="46">
        <v>6354.4</v>
      </c>
      <c r="L20" s="46">
        <v>0</v>
      </c>
      <c r="M20" s="46">
        <v>259.04000000000002</v>
      </c>
      <c r="N20" s="46">
        <v>12</v>
      </c>
      <c r="O20" s="46">
        <v>476.53</v>
      </c>
      <c r="P20" s="46">
        <v>339.23</v>
      </c>
      <c r="Q20" s="46">
        <v>768.84</v>
      </c>
      <c r="R20" s="46">
        <v>0</v>
      </c>
      <c r="S20" s="46">
        <v>5</v>
      </c>
      <c r="T20" s="46">
        <v>822.78</v>
      </c>
      <c r="U20" s="44">
        <f t="shared" si="7"/>
        <v>9718.32</v>
      </c>
      <c r="V20" s="46">
        <v>310.32</v>
      </c>
      <c r="W20" s="46">
        <v>0</v>
      </c>
      <c r="X20" s="44">
        <f t="shared" si="1"/>
        <v>310.32</v>
      </c>
      <c r="Y20" s="46">
        <v>28.82</v>
      </c>
      <c r="Z20" s="46">
        <v>0</v>
      </c>
      <c r="AA20" s="46">
        <v>63.06</v>
      </c>
      <c r="AB20" s="46">
        <v>0</v>
      </c>
      <c r="AC20" s="44">
        <f t="shared" si="5"/>
        <v>91.88</v>
      </c>
      <c r="AD20" s="46">
        <v>446.73</v>
      </c>
      <c r="AE20" s="44">
        <f t="shared" si="2"/>
        <v>446.73</v>
      </c>
      <c r="AF20" s="46"/>
      <c r="AG20" s="44">
        <f t="shared" si="3"/>
        <v>10617.55</v>
      </c>
      <c r="AH20" s="58"/>
      <c r="AI20" s="58"/>
      <c r="AJ20" s="58"/>
      <c r="AK20" s="58"/>
      <c r="AL20" s="58"/>
      <c r="AM20" s="58"/>
    </row>
    <row r="21" spans="1:39" s="7" customFormat="1">
      <c r="A21" s="53">
        <v>43489</v>
      </c>
      <c r="B21" s="46">
        <v>29.4</v>
      </c>
      <c r="C21" s="46">
        <v>0</v>
      </c>
      <c r="D21" s="46">
        <v>0</v>
      </c>
      <c r="E21" s="46">
        <v>0</v>
      </c>
      <c r="F21" s="46">
        <v>0</v>
      </c>
      <c r="G21" s="44">
        <f t="shared" si="6"/>
        <v>29.4</v>
      </c>
      <c r="H21" s="46">
        <v>90.5</v>
      </c>
      <c r="I21" s="46">
        <v>0</v>
      </c>
      <c r="J21" s="46">
        <v>59.62</v>
      </c>
      <c r="K21" s="46">
        <v>370.18</v>
      </c>
      <c r="L21" s="46">
        <v>0</v>
      </c>
      <c r="M21" s="46">
        <v>12.09</v>
      </c>
      <c r="N21" s="46">
        <v>0</v>
      </c>
      <c r="O21" s="46">
        <v>105.84</v>
      </c>
      <c r="P21" s="46">
        <v>0</v>
      </c>
      <c r="Q21" s="46">
        <v>49.5</v>
      </c>
      <c r="R21" s="46">
        <v>0</v>
      </c>
      <c r="S21" s="46">
        <v>10</v>
      </c>
      <c r="T21" s="46">
        <v>158</v>
      </c>
      <c r="U21" s="44">
        <f t="shared" si="7"/>
        <v>855.73</v>
      </c>
      <c r="V21" s="46">
        <v>227.9</v>
      </c>
      <c r="W21" s="46">
        <v>0</v>
      </c>
      <c r="X21" s="44">
        <f t="shared" si="1"/>
        <v>227.9</v>
      </c>
      <c r="Y21" s="46">
        <v>85.56</v>
      </c>
      <c r="Z21" s="46">
        <v>0</v>
      </c>
      <c r="AA21" s="46">
        <v>52.61</v>
      </c>
      <c r="AB21" s="46">
        <v>0</v>
      </c>
      <c r="AC21" s="44">
        <f t="shared" si="5"/>
        <v>138.17000000000002</v>
      </c>
      <c r="AD21" s="46">
        <v>1079.1099999999999</v>
      </c>
      <c r="AE21" s="44">
        <f t="shared" si="2"/>
        <v>1079.1099999999999</v>
      </c>
      <c r="AF21" s="46"/>
      <c r="AG21" s="44">
        <f t="shared" si="3"/>
        <v>2330.31</v>
      </c>
    </row>
    <row r="22" spans="1:39" s="7" customFormat="1">
      <c r="A22" s="53">
        <v>43490</v>
      </c>
      <c r="B22" s="46">
        <v>18</v>
      </c>
      <c r="C22" s="46">
        <v>0</v>
      </c>
      <c r="D22" s="46">
        <v>3.43</v>
      </c>
      <c r="E22" s="46">
        <v>0</v>
      </c>
      <c r="F22" s="46">
        <v>3.5</v>
      </c>
      <c r="G22" s="44">
        <f t="shared" si="6"/>
        <v>24.93</v>
      </c>
      <c r="H22" s="46">
        <v>69</v>
      </c>
      <c r="I22" s="46">
        <v>0</v>
      </c>
      <c r="J22" s="46">
        <v>60.49</v>
      </c>
      <c r="K22" s="46">
        <v>446.33</v>
      </c>
      <c r="L22" s="46">
        <v>0</v>
      </c>
      <c r="M22" s="46">
        <v>7.13</v>
      </c>
      <c r="N22" s="46">
        <v>0</v>
      </c>
      <c r="O22" s="46">
        <v>126.21</v>
      </c>
      <c r="P22" s="46">
        <v>314.62</v>
      </c>
      <c r="Q22" s="46">
        <v>45.19</v>
      </c>
      <c r="R22" s="46">
        <v>0</v>
      </c>
      <c r="S22" s="46">
        <v>0</v>
      </c>
      <c r="T22" s="46">
        <v>180</v>
      </c>
      <c r="U22" s="44">
        <f t="shared" si="7"/>
        <v>1248.97</v>
      </c>
      <c r="V22" s="46">
        <v>300.75</v>
      </c>
      <c r="W22" s="46">
        <v>0</v>
      </c>
      <c r="X22" s="44">
        <f t="shared" si="1"/>
        <v>300.75</v>
      </c>
      <c r="Y22" s="46">
        <v>275.24</v>
      </c>
      <c r="Z22" s="46">
        <v>0</v>
      </c>
      <c r="AA22" s="46">
        <v>134.97999999999999</v>
      </c>
      <c r="AB22" s="46">
        <v>0</v>
      </c>
      <c r="AC22" s="44">
        <f t="shared" si="5"/>
        <v>410.22</v>
      </c>
      <c r="AD22" s="46">
        <v>1348.19</v>
      </c>
      <c r="AE22" s="44">
        <f t="shared" si="2"/>
        <v>1348.19</v>
      </c>
      <c r="AF22" s="46"/>
      <c r="AG22" s="44">
        <f t="shared" si="3"/>
        <v>3333.06</v>
      </c>
    </row>
    <row r="23" spans="1:39" s="7" customFormat="1">
      <c r="A23" s="53">
        <v>43493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4">
        <f t="shared" si="6"/>
        <v>0</v>
      </c>
      <c r="H23" s="46">
        <v>108.5</v>
      </c>
      <c r="I23" s="46">
        <v>2</v>
      </c>
      <c r="J23" s="46">
        <v>159.02000000000001</v>
      </c>
      <c r="K23" s="46">
        <v>366.09</v>
      </c>
      <c r="L23" s="46">
        <v>0</v>
      </c>
      <c r="M23" s="46">
        <v>8.76</v>
      </c>
      <c r="N23" s="46">
        <v>24</v>
      </c>
      <c r="O23" s="46">
        <v>95.34</v>
      </c>
      <c r="P23" s="46">
        <v>747.03</v>
      </c>
      <c r="Q23" s="46">
        <v>98.2</v>
      </c>
      <c r="R23" s="46">
        <v>0</v>
      </c>
      <c r="S23" s="46">
        <v>7.5</v>
      </c>
      <c r="T23" s="46">
        <v>487.15</v>
      </c>
      <c r="U23" s="44">
        <f t="shared" si="7"/>
        <v>2103.5899999999997</v>
      </c>
      <c r="V23" s="46">
        <v>427.94</v>
      </c>
      <c r="W23" s="46">
        <v>0</v>
      </c>
      <c r="X23" s="44">
        <f t="shared" si="1"/>
        <v>427.94</v>
      </c>
      <c r="Y23" s="46">
        <v>13.77</v>
      </c>
      <c r="Z23" s="46">
        <v>0</v>
      </c>
      <c r="AA23" s="46">
        <v>32.229999999999997</v>
      </c>
      <c r="AB23" s="46">
        <v>0</v>
      </c>
      <c r="AC23" s="44">
        <f t="shared" si="5"/>
        <v>46</v>
      </c>
      <c r="AD23" s="46">
        <v>222.97</v>
      </c>
      <c r="AE23" s="44">
        <f t="shared" si="2"/>
        <v>222.97</v>
      </c>
      <c r="AF23" s="46"/>
      <c r="AG23" s="44">
        <f t="shared" si="3"/>
        <v>2800.5</v>
      </c>
    </row>
    <row r="24" spans="1:39" s="7" customFormat="1">
      <c r="A24" s="53">
        <v>43494</v>
      </c>
      <c r="B24" s="46">
        <v>328.44</v>
      </c>
      <c r="C24" s="46">
        <v>0</v>
      </c>
      <c r="D24" s="46">
        <v>0</v>
      </c>
      <c r="E24" s="46">
        <v>0</v>
      </c>
      <c r="F24" s="46">
        <v>0</v>
      </c>
      <c r="G24" s="44">
        <f t="shared" si="6"/>
        <v>328.44</v>
      </c>
      <c r="H24" s="46">
        <v>78.5</v>
      </c>
      <c r="I24" s="46">
        <v>0</v>
      </c>
      <c r="J24" s="46">
        <v>28.93</v>
      </c>
      <c r="K24" s="46">
        <v>85.51</v>
      </c>
      <c r="L24" s="46">
        <v>0</v>
      </c>
      <c r="M24" s="46">
        <v>3.11</v>
      </c>
      <c r="N24" s="46">
        <v>0</v>
      </c>
      <c r="O24" s="46">
        <v>59.95</v>
      </c>
      <c r="P24" s="46">
        <v>164.04</v>
      </c>
      <c r="Q24" s="46">
        <v>11.83</v>
      </c>
      <c r="R24" s="46">
        <v>0</v>
      </c>
      <c r="S24" s="46">
        <v>0</v>
      </c>
      <c r="T24" s="46">
        <v>179.65</v>
      </c>
      <c r="U24" s="44">
        <f t="shared" si="7"/>
        <v>611.52</v>
      </c>
      <c r="V24" s="46">
        <v>216.65</v>
      </c>
      <c r="W24" s="46">
        <v>0</v>
      </c>
      <c r="X24" s="44">
        <f t="shared" si="1"/>
        <v>216.65</v>
      </c>
      <c r="Y24" s="46">
        <v>23.44</v>
      </c>
      <c r="Z24" s="46">
        <v>0</v>
      </c>
      <c r="AA24" s="46">
        <v>41.26</v>
      </c>
      <c r="AB24" s="46">
        <v>0</v>
      </c>
      <c r="AC24" s="44">
        <f t="shared" si="5"/>
        <v>64.7</v>
      </c>
      <c r="AD24" s="46">
        <v>270.8</v>
      </c>
      <c r="AE24" s="44">
        <f t="shared" si="2"/>
        <v>270.8</v>
      </c>
      <c r="AF24" s="46"/>
      <c r="AG24" s="44">
        <f t="shared" si="3"/>
        <v>1492.1100000000001</v>
      </c>
    </row>
    <row r="25" spans="1:39" s="7" customFormat="1">
      <c r="A25" s="53">
        <v>43495</v>
      </c>
      <c r="B25" s="46">
        <v>25.2</v>
      </c>
      <c r="C25" s="46">
        <v>0</v>
      </c>
      <c r="D25" s="46">
        <v>0</v>
      </c>
      <c r="E25" s="46">
        <v>0</v>
      </c>
      <c r="F25" s="46">
        <v>1.5</v>
      </c>
      <c r="G25" s="44">
        <f t="shared" si="6"/>
        <v>26.7</v>
      </c>
      <c r="H25" s="46">
        <v>83.5</v>
      </c>
      <c r="I25" s="46">
        <v>0</v>
      </c>
      <c r="J25" s="46">
        <v>117.94</v>
      </c>
      <c r="K25" s="46">
        <v>328.69</v>
      </c>
      <c r="L25" s="46">
        <v>0</v>
      </c>
      <c r="M25" s="46">
        <v>8.2899999999999991</v>
      </c>
      <c r="N25" s="46">
        <v>0</v>
      </c>
      <c r="O25" s="46">
        <v>86.65</v>
      </c>
      <c r="P25" s="46">
        <v>216.12</v>
      </c>
      <c r="Q25" s="46">
        <v>85.51</v>
      </c>
      <c r="R25" s="46">
        <v>0</v>
      </c>
      <c r="S25" s="46">
        <v>5</v>
      </c>
      <c r="T25" s="46">
        <v>614</v>
      </c>
      <c r="U25" s="44">
        <f t="shared" si="7"/>
        <v>1545.6999999999998</v>
      </c>
      <c r="V25" s="46">
        <v>395</v>
      </c>
      <c r="W25" s="46">
        <v>0</v>
      </c>
      <c r="X25" s="44">
        <f t="shared" si="1"/>
        <v>395</v>
      </c>
      <c r="Y25" s="46">
        <v>2.2999999999999998</v>
      </c>
      <c r="Z25" s="46">
        <v>3</v>
      </c>
      <c r="AA25" s="46">
        <v>24.16</v>
      </c>
      <c r="AB25" s="46">
        <v>0</v>
      </c>
      <c r="AC25" s="44">
        <f t="shared" si="5"/>
        <v>29.46</v>
      </c>
      <c r="AD25" s="46">
        <v>66.86</v>
      </c>
      <c r="AE25" s="44">
        <f t="shared" si="2"/>
        <v>66.86</v>
      </c>
      <c r="AF25" s="46"/>
      <c r="AG25" s="44">
        <f t="shared" si="3"/>
        <v>2063.7199999999998</v>
      </c>
    </row>
    <row r="26" spans="1:39" s="7" customFormat="1">
      <c r="A26" s="53">
        <v>43496</v>
      </c>
      <c r="B26" s="46">
        <v>1936.32</v>
      </c>
      <c r="C26" s="46">
        <v>0</v>
      </c>
      <c r="D26" s="46">
        <v>0</v>
      </c>
      <c r="E26" s="46">
        <v>0</v>
      </c>
      <c r="F26" s="46">
        <v>0</v>
      </c>
      <c r="G26" s="44">
        <f t="shared" si="6"/>
        <v>1936.32</v>
      </c>
      <c r="H26" s="46">
        <v>85</v>
      </c>
      <c r="I26" s="46">
        <v>0</v>
      </c>
      <c r="J26" s="46">
        <v>43.74</v>
      </c>
      <c r="K26" s="46">
        <v>2229.1</v>
      </c>
      <c r="L26" s="46">
        <v>0</v>
      </c>
      <c r="M26" s="46">
        <v>2.58</v>
      </c>
      <c r="N26" s="46">
        <v>0</v>
      </c>
      <c r="O26" s="46">
        <v>1670.59</v>
      </c>
      <c r="P26" s="46">
        <v>180.12</v>
      </c>
      <c r="Q26" s="46">
        <v>151.66999999999999</v>
      </c>
      <c r="R26" s="46">
        <v>0</v>
      </c>
      <c r="S26" s="46">
        <v>7.5</v>
      </c>
      <c r="T26" s="46">
        <v>45</v>
      </c>
      <c r="U26" s="44">
        <f t="shared" si="7"/>
        <v>4415.3</v>
      </c>
      <c r="V26" s="46">
        <v>354.9</v>
      </c>
      <c r="W26" s="46">
        <v>0</v>
      </c>
      <c r="X26" s="44">
        <f t="shared" si="1"/>
        <v>354.9</v>
      </c>
      <c r="Y26" s="46">
        <v>3710.5</v>
      </c>
      <c r="Z26" s="46">
        <v>0</v>
      </c>
      <c r="AA26" s="46">
        <v>2881.52</v>
      </c>
      <c r="AB26" s="46">
        <v>0</v>
      </c>
      <c r="AC26" s="44">
        <f t="shared" si="5"/>
        <v>6592.02</v>
      </c>
      <c r="AD26" s="46">
        <v>20575.14</v>
      </c>
      <c r="AE26" s="44">
        <f t="shared" si="2"/>
        <v>20575.14</v>
      </c>
      <c r="AF26" s="46"/>
      <c r="AG26" s="44">
        <f t="shared" si="3"/>
        <v>33873.68</v>
      </c>
    </row>
    <row r="27" spans="1:39" s="7" customFormat="1">
      <c r="A27" s="53"/>
      <c r="B27" s="46"/>
      <c r="C27" s="46"/>
      <c r="D27" s="46"/>
      <c r="E27" s="46"/>
      <c r="F27" s="46"/>
      <c r="G27" s="44"/>
      <c r="H27" s="44"/>
      <c r="I27" s="44" t="s">
        <v>36</v>
      </c>
      <c r="J27" s="44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4"/>
      <c r="V27" s="46"/>
      <c r="W27" s="46"/>
      <c r="X27" s="44"/>
      <c r="Y27" s="46"/>
      <c r="Z27" s="46"/>
      <c r="AA27" s="46"/>
      <c r="AB27" s="46"/>
      <c r="AC27" s="44"/>
      <c r="AD27" s="46"/>
      <c r="AE27" s="44"/>
      <c r="AF27" s="46"/>
      <c r="AG27" s="44"/>
    </row>
    <row r="28" spans="1:39" s="7" customFormat="1">
      <c r="A28" s="54"/>
      <c r="B28" s="46">
        <f>SUM(B6:B27)</f>
        <v>6314.36</v>
      </c>
      <c r="C28" s="46">
        <f>SUM(C6:C27)</f>
        <v>1031.32</v>
      </c>
      <c r="D28" s="46">
        <f>SUM(D6:D27)</f>
        <v>3.43</v>
      </c>
      <c r="E28" s="46">
        <f>SUM(E6:E27)</f>
        <v>0</v>
      </c>
      <c r="F28" s="46">
        <f>SUM(F6:F27)</f>
        <v>41.47</v>
      </c>
      <c r="G28" s="44">
        <f t="shared" ref="G28" si="8">SUM(G6:G26)</f>
        <v>7390.58</v>
      </c>
      <c r="H28" s="46">
        <f t="shared" ref="H28:T28" si="9">SUM(H6:H27)</f>
        <v>2694</v>
      </c>
      <c r="I28" s="46">
        <f t="shared" si="9"/>
        <v>13</v>
      </c>
      <c r="J28" s="46">
        <f t="shared" si="9"/>
        <v>1773.0800000000002</v>
      </c>
      <c r="K28" s="46">
        <f t="shared" si="9"/>
        <v>17119.760000000002</v>
      </c>
      <c r="L28" s="46">
        <f t="shared" si="9"/>
        <v>24</v>
      </c>
      <c r="M28" s="46">
        <f t="shared" si="9"/>
        <v>436.34</v>
      </c>
      <c r="N28" s="46">
        <f t="shared" si="9"/>
        <v>90</v>
      </c>
      <c r="O28" s="46">
        <f t="shared" si="9"/>
        <v>6564.9299999999994</v>
      </c>
      <c r="P28" s="46">
        <f t="shared" si="9"/>
        <v>9085.880000000001</v>
      </c>
      <c r="Q28" s="46">
        <f t="shared" si="9"/>
        <v>1793.1200000000001</v>
      </c>
      <c r="R28" s="46">
        <f t="shared" si="9"/>
        <v>22625</v>
      </c>
      <c r="S28" s="46">
        <f t="shared" si="9"/>
        <v>122.5</v>
      </c>
      <c r="T28" s="46">
        <f t="shared" si="9"/>
        <v>22960.29</v>
      </c>
      <c r="U28" s="44">
        <f t="shared" ref="U28:X28" si="10">SUM(U6:U26)</f>
        <v>85301.9</v>
      </c>
      <c r="V28" s="46">
        <f>SUM(V6:V27)</f>
        <v>8212.68</v>
      </c>
      <c r="W28" s="46">
        <f t="shared" si="10"/>
        <v>0</v>
      </c>
      <c r="X28" s="44">
        <f t="shared" si="10"/>
        <v>8212.68</v>
      </c>
      <c r="Y28" s="46">
        <f>SUM(Y6:Y27)</f>
        <v>4972.74</v>
      </c>
      <c r="Z28" s="46">
        <f>SUM(Z6:Z27)</f>
        <v>17.420000000000002</v>
      </c>
      <c r="AA28" s="46">
        <f>SUM(AA6:AA27)</f>
        <v>4450.13</v>
      </c>
      <c r="AB28" s="46">
        <f>SUM(AB6:AB27)</f>
        <v>0</v>
      </c>
      <c r="AC28" s="44">
        <f>SUM(Y28:AB28)</f>
        <v>9440.2900000000009</v>
      </c>
      <c r="AD28" s="46">
        <f>SUM(AD6:AD26)</f>
        <v>36862.25</v>
      </c>
      <c r="AE28" s="44">
        <f>SUM(AE6:AE26)</f>
        <v>36862.25</v>
      </c>
      <c r="AF28" s="46"/>
      <c r="AG28" s="52">
        <f>SUM(AG6:AG26)</f>
        <v>147207.70000000001</v>
      </c>
      <c r="AI28" s="5"/>
    </row>
    <row r="29" spans="1:39" ht="17.25">
      <c r="B29" s="43"/>
      <c r="C29" s="43"/>
      <c r="D29" s="43"/>
      <c r="E29" s="43"/>
      <c r="F29" s="43"/>
      <c r="G29" s="44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4"/>
      <c r="V29" s="43"/>
      <c r="W29" s="43"/>
      <c r="X29" s="44"/>
      <c r="Y29" s="43"/>
      <c r="Z29" s="43"/>
      <c r="AA29" s="43"/>
      <c r="AB29" s="43"/>
      <c r="AC29" s="44"/>
      <c r="AD29" s="43"/>
      <c r="AE29" s="44" t="s">
        <v>34</v>
      </c>
      <c r="AF29" s="43"/>
      <c r="AG29" s="51">
        <v>35383.410000000003</v>
      </c>
    </row>
    <row r="30" spans="1:39" ht="17.25">
      <c r="B30" s="43"/>
      <c r="C30" s="43"/>
      <c r="D30" s="43"/>
      <c r="E30" s="43"/>
      <c r="F30" s="43"/>
      <c r="G30" s="44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43"/>
      <c r="W30" s="43"/>
      <c r="X30" s="44"/>
      <c r="Y30" s="43"/>
      <c r="Z30" s="43"/>
      <c r="AA30" s="43"/>
      <c r="AB30" s="43"/>
      <c r="AC30" s="44"/>
      <c r="AD30" s="43"/>
      <c r="AE30" s="44" t="s">
        <v>35</v>
      </c>
      <c r="AF30" s="43"/>
      <c r="AG30" s="51">
        <v>106150.24</v>
      </c>
    </row>
    <row r="31" spans="1:39" ht="16.5" customHeight="1">
      <c r="A31" s="41"/>
      <c r="B31" s="45"/>
      <c r="C31" s="45"/>
      <c r="D31" s="43"/>
      <c r="E31" s="43"/>
      <c r="F31" s="43"/>
      <c r="G31" s="46"/>
      <c r="H31" s="43"/>
      <c r="I31" s="43"/>
      <c r="J31" s="43"/>
      <c r="K31" s="43"/>
      <c r="L31" s="43"/>
      <c r="M31" s="47"/>
      <c r="N31" s="45"/>
      <c r="O31" s="45"/>
      <c r="P31" s="45"/>
      <c r="Q31" s="45"/>
      <c r="R31" s="45"/>
      <c r="S31" s="45"/>
      <c r="T31" s="45"/>
      <c r="U31" s="48"/>
      <c r="V31" s="45"/>
      <c r="W31" s="45"/>
      <c r="X31" s="48"/>
      <c r="Y31" s="45"/>
      <c r="Z31" s="45"/>
      <c r="AA31" s="45"/>
      <c r="AB31" s="45"/>
      <c r="AC31" s="48"/>
      <c r="AD31" s="43"/>
      <c r="AE31" s="44"/>
      <c r="AF31" s="43"/>
      <c r="AG31" s="51"/>
    </row>
    <row r="32" spans="1:39" ht="16.5" customHeight="1">
      <c r="A32" s="41"/>
      <c r="B32" s="45"/>
      <c r="C32" s="45"/>
      <c r="D32" s="43"/>
      <c r="E32" s="43"/>
      <c r="F32" s="43"/>
      <c r="G32" s="46"/>
      <c r="H32" s="43"/>
      <c r="I32" s="43"/>
      <c r="J32" s="43"/>
      <c r="K32" s="43"/>
      <c r="L32" s="43"/>
      <c r="M32" s="47"/>
      <c r="N32" s="45"/>
      <c r="O32" s="45"/>
      <c r="P32" s="45"/>
      <c r="Q32" s="45"/>
      <c r="R32" s="45"/>
      <c r="S32" s="45"/>
      <c r="T32" s="45"/>
      <c r="U32" s="48"/>
      <c r="V32" s="45"/>
      <c r="W32" s="45"/>
      <c r="X32" s="48"/>
      <c r="Y32" s="45"/>
      <c r="Z32" s="45"/>
      <c r="AA32" s="45"/>
      <c r="AB32" s="45"/>
      <c r="AC32" s="48"/>
      <c r="AD32" s="43"/>
      <c r="AE32" s="8" t="s">
        <v>63</v>
      </c>
      <c r="AG32" s="51">
        <f>SUM(AG27:AG30)</f>
        <v>288741.35000000003</v>
      </c>
    </row>
    <row r="33" spans="1:34" ht="27" customHeight="1">
      <c r="A33" s="41"/>
      <c r="B33" s="3"/>
      <c r="C33" s="3"/>
      <c r="D33" s="103" t="s">
        <v>28</v>
      </c>
      <c r="E33" s="103"/>
      <c r="F33" s="103"/>
      <c r="G33" s="103"/>
      <c r="H33" s="103"/>
      <c r="I33" s="103"/>
      <c r="J33" s="103"/>
      <c r="K33" s="103"/>
      <c r="L33" s="97"/>
      <c r="M33" s="25"/>
      <c r="N33" s="3"/>
      <c r="O33" s="3"/>
      <c r="P33" s="3"/>
      <c r="Q33" s="3"/>
      <c r="R33" s="3"/>
      <c r="S33" s="3"/>
      <c r="T33" s="3"/>
      <c r="U33" s="6"/>
      <c r="V33" s="3"/>
      <c r="W33" s="3"/>
      <c r="X33" s="6"/>
      <c r="Y33" s="3"/>
      <c r="Z33" s="3"/>
      <c r="AA33" s="3"/>
      <c r="AB33" s="3"/>
      <c r="AC33" s="6"/>
      <c r="AD33" s="26"/>
      <c r="AE33" s="26"/>
      <c r="AF33" s="26"/>
      <c r="AG33" s="26"/>
      <c r="AH33" s="26"/>
    </row>
    <row r="34" spans="1:34" ht="27" customHeight="1">
      <c r="A34" s="41"/>
      <c r="B34" s="3"/>
      <c r="C34" s="3"/>
      <c r="D34" s="103" t="s">
        <v>72</v>
      </c>
      <c r="E34" s="103"/>
      <c r="F34" s="103"/>
      <c r="G34" s="103"/>
      <c r="H34" s="103"/>
      <c r="I34" s="103"/>
      <c r="J34" s="103"/>
      <c r="K34" s="103"/>
      <c r="L34" s="97"/>
      <c r="M34" s="25"/>
      <c r="N34" s="3"/>
      <c r="O34" s="3"/>
      <c r="P34" s="3"/>
      <c r="Q34" s="3"/>
      <c r="R34" s="3"/>
      <c r="S34" s="3"/>
      <c r="T34" s="3"/>
      <c r="U34" s="6"/>
      <c r="V34" s="3"/>
      <c r="W34" s="3"/>
      <c r="X34" s="6"/>
      <c r="Y34" s="3"/>
      <c r="Z34" s="3"/>
      <c r="AA34" s="3"/>
      <c r="AB34" s="3"/>
      <c r="AC34" s="6"/>
      <c r="AD34" s="10"/>
      <c r="AG34" s="20"/>
      <c r="AH34" s="26"/>
    </row>
    <row r="35" spans="1:34">
      <c r="A35" s="41"/>
    </row>
    <row r="36" spans="1:34" s="19" customFormat="1" ht="20.25" customHeight="1">
      <c r="A36" s="55"/>
      <c r="B36" s="37">
        <v>85119001</v>
      </c>
      <c r="C36" s="37">
        <v>85119003</v>
      </c>
      <c r="D36" s="37">
        <v>85119018</v>
      </c>
      <c r="E36" s="37">
        <v>11802</v>
      </c>
      <c r="F36" s="37">
        <v>11804</v>
      </c>
      <c r="G36" s="37">
        <v>21310001</v>
      </c>
      <c r="H36" s="37">
        <v>85801005</v>
      </c>
      <c r="I36" s="37">
        <v>858011006</v>
      </c>
      <c r="J36" s="37">
        <v>85801008</v>
      </c>
      <c r="K36" s="37">
        <v>85801009</v>
      </c>
      <c r="L36" s="37">
        <v>85801099</v>
      </c>
      <c r="M36" s="37">
        <v>85801011</v>
      </c>
      <c r="N36" s="37">
        <v>85801014</v>
      </c>
      <c r="O36" s="37">
        <v>85801015</v>
      </c>
      <c r="P36" s="37">
        <v>85801017</v>
      </c>
      <c r="Q36" s="37">
        <v>85801018</v>
      </c>
      <c r="R36" s="37">
        <v>85801019</v>
      </c>
      <c r="S36" s="37">
        <v>95803010</v>
      </c>
      <c r="T36" s="37">
        <v>85803099</v>
      </c>
      <c r="U36" s="37">
        <v>21312001</v>
      </c>
      <c r="V36" s="37">
        <v>85807001</v>
      </c>
      <c r="W36" s="37">
        <v>85807099</v>
      </c>
      <c r="X36" s="37">
        <v>21314001</v>
      </c>
      <c r="Y36" s="37">
        <v>85601002</v>
      </c>
      <c r="Z36" s="37">
        <v>85601012</v>
      </c>
      <c r="AA36" s="37">
        <v>85601014</v>
      </c>
      <c r="AB36" s="37">
        <v>85909099</v>
      </c>
      <c r="AC36" s="37">
        <v>21315001</v>
      </c>
    </row>
    <row r="37" spans="1:34" s="58" customFormat="1" ht="60.75" customHeight="1">
      <c r="A37" s="56" t="s">
        <v>71</v>
      </c>
      <c r="B37" s="24" t="s">
        <v>0</v>
      </c>
      <c r="C37" s="24" t="s">
        <v>1</v>
      </c>
      <c r="D37" s="24" t="s">
        <v>2</v>
      </c>
      <c r="E37" s="24" t="s">
        <v>39</v>
      </c>
      <c r="F37" s="24" t="s">
        <v>40</v>
      </c>
      <c r="G37" s="24" t="s">
        <v>22</v>
      </c>
      <c r="H37" s="24" t="s">
        <v>3</v>
      </c>
      <c r="I37" s="24" t="s">
        <v>4</v>
      </c>
      <c r="J37" s="24" t="s">
        <v>5</v>
      </c>
      <c r="K37" s="24" t="s">
        <v>6</v>
      </c>
      <c r="L37" s="24" t="s">
        <v>7</v>
      </c>
      <c r="M37" s="24" t="s">
        <v>8</v>
      </c>
      <c r="N37" s="24" t="s">
        <v>9</v>
      </c>
      <c r="O37" s="24" t="s">
        <v>10</v>
      </c>
      <c r="P37" s="24" t="s">
        <v>11</v>
      </c>
      <c r="Q37" s="24" t="s">
        <v>12</v>
      </c>
      <c r="R37" s="24" t="s">
        <v>13</v>
      </c>
      <c r="S37" s="24" t="s">
        <v>14</v>
      </c>
      <c r="T37" s="24" t="s">
        <v>15</v>
      </c>
      <c r="U37" s="24" t="s">
        <v>23</v>
      </c>
      <c r="V37" s="24" t="s">
        <v>25</v>
      </c>
      <c r="W37" s="24" t="s">
        <v>16</v>
      </c>
      <c r="X37" s="24" t="s">
        <v>24</v>
      </c>
      <c r="Y37" s="24" t="s">
        <v>17</v>
      </c>
      <c r="Z37" s="24" t="s">
        <v>18</v>
      </c>
      <c r="AA37" s="24" t="s">
        <v>19</v>
      </c>
      <c r="AB37" s="24" t="s">
        <v>20</v>
      </c>
      <c r="AC37" s="24" t="s">
        <v>26</v>
      </c>
      <c r="AD37" s="24" t="s">
        <v>21</v>
      </c>
      <c r="AE37" s="24" t="s">
        <v>27</v>
      </c>
      <c r="AF37" s="57"/>
      <c r="AG37" s="24" t="s">
        <v>53</v>
      </c>
    </row>
    <row r="38" spans="1:34">
      <c r="A38" s="42"/>
      <c r="B38" s="1"/>
      <c r="C38" s="1"/>
      <c r="D38" s="1"/>
      <c r="E38" s="1"/>
      <c r="F38" s="1"/>
      <c r="G38" s="11"/>
      <c r="H38" s="12"/>
      <c r="I38" s="1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4"/>
      <c r="V38" s="15"/>
      <c r="W38" s="1"/>
      <c r="X38" s="14"/>
      <c r="Y38" s="1"/>
      <c r="Z38" s="1"/>
      <c r="AA38" s="1"/>
      <c r="AB38" s="1"/>
      <c r="AC38" s="9"/>
      <c r="AD38" s="2"/>
      <c r="AE38" s="14"/>
      <c r="AG38" s="9"/>
    </row>
    <row r="39" spans="1:34">
      <c r="A39" s="53">
        <v>43497</v>
      </c>
      <c r="B39" s="46">
        <v>104.13</v>
      </c>
      <c r="C39" s="46">
        <v>0</v>
      </c>
      <c r="D39" s="46">
        <v>0</v>
      </c>
      <c r="E39" s="46">
        <v>0</v>
      </c>
      <c r="F39" s="46">
        <v>0</v>
      </c>
      <c r="G39" s="44">
        <f t="shared" ref="G39:G43" si="11">SUM(B39:F39)</f>
        <v>104.13</v>
      </c>
      <c r="H39" s="46">
        <v>88</v>
      </c>
      <c r="I39" s="46">
        <v>0</v>
      </c>
      <c r="J39" s="46">
        <v>107.06</v>
      </c>
      <c r="K39" s="46">
        <v>568.59</v>
      </c>
      <c r="L39" s="46">
        <v>1.1299999999999999</v>
      </c>
      <c r="M39" s="46">
        <v>0</v>
      </c>
      <c r="N39" s="46">
        <v>80.97</v>
      </c>
      <c r="O39" s="46">
        <v>156.99</v>
      </c>
      <c r="P39" s="46">
        <v>64.790000000000006</v>
      </c>
      <c r="Q39" s="46">
        <v>0</v>
      </c>
      <c r="R39" s="46">
        <v>0</v>
      </c>
      <c r="S39" s="46">
        <v>10</v>
      </c>
      <c r="T39" s="46">
        <v>0</v>
      </c>
      <c r="U39" s="44">
        <f>SUM(H39:T39)</f>
        <v>1077.5300000000002</v>
      </c>
      <c r="V39" s="46">
        <v>325.55</v>
      </c>
      <c r="W39" s="46">
        <v>0</v>
      </c>
      <c r="X39" s="44">
        <f>SUM(V39:W39)</f>
        <v>325.55</v>
      </c>
      <c r="Y39" s="46">
        <v>5.12</v>
      </c>
      <c r="Z39" s="46">
        <v>8.7100000000000009</v>
      </c>
      <c r="AA39" s="46">
        <v>35.96</v>
      </c>
      <c r="AB39" s="46">
        <v>0</v>
      </c>
      <c r="AC39" s="44">
        <f>SUM(Y39:AB39)</f>
        <v>49.790000000000006</v>
      </c>
      <c r="AD39" s="46">
        <v>349.38</v>
      </c>
      <c r="AE39" s="44">
        <f>SUM(AD39)</f>
        <v>349.38</v>
      </c>
      <c r="AF39" s="46"/>
      <c r="AG39" s="44">
        <f t="shared" ref="AG39:AG56" si="12">AE39+AC39+X39+U39+G39</f>
        <v>1906.38</v>
      </c>
    </row>
    <row r="40" spans="1:34">
      <c r="A40" s="53">
        <v>43500</v>
      </c>
      <c r="B40" s="46">
        <v>321.87</v>
      </c>
      <c r="C40" s="46">
        <v>0</v>
      </c>
      <c r="D40" s="46">
        <v>0</v>
      </c>
      <c r="E40" s="46">
        <v>0</v>
      </c>
      <c r="F40" s="46">
        <v>0</v>
      </c>
      <c r="G40" s="44">
        <f t="shared" si="11"/>
        <v>321.87</v>
      </c>
      <c r="H40" s="46">
        <v>109.5</v>
      </c>
      <c r="I40" s="46">
        <v>1</v>
      </c>
      <c r="J40" s="46">
        <v>13.9</v>
      </c>
      <c r="K40" s="46">
        <v>215.95</v>
      </c>
      <c r="L40" s="46">
        <v>3.65</v>
      </c>
      <c r="M40" s="46">
        <v>6</v>
      </c>
      <c r="N40" s="46">
        <v>87.2</v>
      </c>
      <c r="O40" s="46">
        <v>638.73</v>
      </c>
      <c r="P40" s="46">
        <v>27.65</v>
      </c>
      <c r="Q40" s="46">
        <v>0</v>
      </c>
      <c r="R40" s="46">
        <v>5</v>
      </c>
      <c r="S40" s="46">
        <v>54.77</v>
      </c>
      <c r="T40" s="46">
        <v>0</v>
      </c>
      <c r="U40" s="44">
        <f t="shared" ref="U40:U51" si="13">SUM(H40:T40)</f>
        <v>1163.3500000000001</v>
      </c>
      <c r="V40" s="46">
        <v>293.89999999999998</v>
      </c>
      <c r="W40" s="46">
        <v>0</v>
      </c>
      <c r="X40" s="44">
        <f t="shared" ref="X40:X51" si="14">SUM(V40:W40)</f>
        <v>293.89999999999998</v>
      </c>
      <c r="Y40" s="46">
        <v>27.5</v>
      </c>
      <c r="Z40" s="46">
        <v>5.71</v>
      </c>
      <c r="AA40" s="46">
        <v>78.709999999999994</v>
      </c>
      <c r="AB40" s="46">
        <v>0</v>
      </c>
      <c r="AC40" s="44">
        <f>SUM(Y40:AB40)</f>
        <v>111.91999999999999</v>
      </c>
      <c r="AD40" s="46">
        <v>686.7</v>
      </c>
      <c r="AE40" s="44">
        <f t="shared" ref="AE40:AE51" si="15">SUM(AD40)</f>
        <v>686.7</v>
      </c>
      <c r="AF40" s="46"/>
      <c r="AG40" s="44">
        <f t="shared" si="12"/>
        <v>2577.7399999999998</v>
      </c>
    </row>
    <row r="41" spans="1:34">
      <c r="A41" s="53">
        <v>43501</v>
      </c>
      <c r="B41" s="46">
        <v>8.5</v>
      </c>
      <c r="C41" s="46">
        <v>0</v>
      </c>
      <c r="D41" s="46">
        <v>0</v>
      </c>
      <c r="E41" s="46">
        <v>0</v>
      </c>
      <c r="F41" s="46">
        <v>0</v>
      </c>
      <c r="G41" s="44">
        <f t="shared" si="11"/>
        <v>8.5</v>
      </c>
      <c r="H41" s="46">
        <v>102.5</v>
      </c>
      <c r="I41" s="46">
        <v>0</v>
      </c>
      <c r="J41" s="46">
        <v>53.52</v>
      </c>
      <c r="K41" s="46">
        <v>477.99</v>
      </c>
      <c r="L41" s="46">
        <v>4.2</v>
      </c>
      <c r="M41" s="46">
        <v>0</v>
      </c>
      <c r="N41" s="46">
        <v>90.3</v>
      </c>
      <c r="O41" s="46">
        <v>120.59</v>
      </c>
      <c r="P41" s="46">
        <v>69.05</v>
      </c>
      <c r="Q41" s="46">
        <v>0</v>
      </c>
      <c r="R41" s="46">
        <v>0</v>
      </c>
      <c r="S41" s="46">
        <v>396.29</v>
      </c>
      <c r="T41" s="46">
        <v>0</v>
      </c>
      <c r="U41" s="44">
        <f t="shared" si="13"/>
        <v>1314.44</v>
      </c>
      <c r="V41" s="46">
        <v>123.3</v>
      </c>
      <c r="W41" s="46">
        <v>0</v>
      </c>
      <c r="X41" s="44">
        <f t="shared" si="14"/>
        <v>123.3</v>
      </c>
      <c r="Y41" s="46">
        <v>49.4</v>
      </c>
      <c r="Z41" s="46">
        <v>0</v>
      </c>
      <c r="AA41" s="46">
        <v>63.84</v>
      </c>
      <c r="AB41" s="46">
        <v>0</v>
      </c>
      <c r="AC41" s="44">
        <f t="shared" ref="AC41:AC51" si="16">SUM(Y41:AB41)</f>
        <v>113.24000000000001</v>
      </c>
      <c r="AD41" s="46">
        <v>567.61</v>
      </c>
      <c r="AE41" s="44">
        <f t="shared" si="15"/>
        <v>567.61</v>
      </c>
      <c r="AF41" s="46"/>
      <c r="AG41" s="44">
        <f t="shared" si="12"/>
        <v>2127.09</v>
      </c>
    </row>
    <row r="42" spans="1:34">
      <c r="A42" s="53">
        <v>43502</v>
      </c>
      <c r="B42" s="46">
        <v>0</v>
      </c>
      <c r="C42" s="46">
        <v>0</v>
      </c>
      <c r="D42" s="46">
        <v>0</v>
      </c>
      <c r="E42" s="46">
        <v>0</v>
      </c>
      <c r="F42" s="46">
        <v>0</v>
      </c>
      <c r="G42" s="44">
        <f t="shared" si="11"/>
        <v>0</v>
      </c>
      <c r="H42" s="46">
        <v>99.5</v>
      </c>
      <c r="I42" s="46">
        <v>1</v>
      </c>
      <c r="J42" s="46">
        <v>8.32</v>
      </c>
      <c r="K42" s="46">
        <v>96.53</v>
      </c>
      <c r="L42" s="46">
        <v>2.92</v>
      </c>
      <c r="M42" s="46">
        <v>0</v>
      </c>
      <c r="N42" s="46">
        <v>25.66</v>
      </c>
      <c r="O42" s="46">
        <v>228.99</v>
      </c>
      <c r="P42" s="46">
        <v>32.06</v>
      </c>
      <c r="Q42" s="46">
        <v>0</v>
      </c>
      <c r="R42" s="46">
        <v>3</v>
      </c>
      <c r="S42" s="46">
        <v>97.23</v>
      </c>
      <c r="T42" s="46">
        <v>0</v>
      </c>
      <c r="U42" s="44">
        <f t="shared" si="13"/>
        <v>595.20999999999992</v>
      </c>
      <c r="V42" s="46">
        <v>106.45</v>
      </c>
      <c r="W42" s="46">
        <v>0</v>
      </c>
      <c r="X42" s="44">
        <f t="shared" si="14"/>
        <v>106.45</v>
      </c>
      <c r="Y42" s="46">
        <v>4.13</v>
      </c>
      <c r="Z42" s="46">
        <v>0</v>
      </c>
      <c r="AA42" s="46">
        <v>9.9600000000000009</v>
      </c>
      <c r="AB42" s="46">
        <v>0</v>
      </c>
      <c r="AC42" s="44">
        <f t="shared" si="16"/>
        <v>14.09</v>
      </c>
      <c r="AD42" s="46">
        <v>53.4</v>
      </c>
      <c r="AE42" s="44">
        <f t="shared" si="15"/>
        <v>53.4</v>
      </c>
      <c r="AF42" s="46"/>
      <c r="AG42" s="44">
        <f t="shared" si="12"/>
        <v>769.14999999999986</v>
      </c>
    </row>
    <row r="43" spans="1:34">
      <c r="A43" s="53">
        <v>43503</v>
      </c>
      <c r="B43" s="46">
        <v>332.64</v>
      </c>
      <c r="C43" s="46">
        <v>0</v>
      </c>
      <c r="D43" s="46">
        <v>0</v>
      </c>
      <c r="E43" s="46">
        <v>0</v>
      </c>
      <c r="F43" s="46">
        <v>0</v>
      </c>
      <c r="G43" s="44">
        <f t="shared" si="11"/>
        <v>332.64</v>
      </c>
      <c r="H43" s="46">
        <v>53.5</v>
      </c>
      <c r="I43" s="46">
        <v>0</v>
      </c>
      <c r="J43" s="46">
        <v>126.77</v>
      </c>
      <c r="K43" s="46">
        <v>703.07</v>
      </c>
      <c r="L43" s="46">
        <v>11.68</v>
      </c>
      <c r="M43" s="46">
        <v>0</v>
      </c>
      <c r="N43" s="46">
        <v>116.05</v>
      </c>
      <c r="O43" s="46">
        <v>255.54</v>
      </c>
      <c r="P43" s="46">
        <v>78.790000000000006</v>
      </c>
      <c r="Q43" s="46">
        <v>0</v>
      </c>
      <c r="R43" s="46">
        <v>0</v>
      </c>
      <c r="S43" s="46">
        <v>40</v>
      </c>
      <c r="T43" s="46">
        <v>0</v>
      </c>
      <c r="U43" s="44">
        <f t="shared" si="13"/>
        <v>1385.3999999999999</v>
      </c>
      <c r="V43" s="46">
        <v>64.25</v>
      </c>
      <c r="W43" s="46">
        <v>0</v>
      </c>
      <c r="X43" s="44">
        <f t="shared" si="14"/>
        <v>64.25</v>
      </c>
      <c r="Y43" s="46">
        <v>72.58</v>
      </c>
      <c r="Z43" s="46">
        <v>3</v>
      </c>
      <c r="AA43" s="46">
        <v>63.61</v>
      </c>
      <c r="AB43" s="46">
        <v>0</v>
      </c>
      <c r="AC43" s="44">
        <f t="shared" si="16"/>
        <v>139.19</v>
      </c>
      <c r="AD43" s="46">
        <v>819.58</v>
      </c>
      <c r="AE43" s="44">
        <f t="shared" si="15"/>
        <v>819.58</v>
      </c>
      <c r="AF43" s="46"/>
      <c r="AG43" s="44">
        <f t="shared" si="12"/>
        <v>2741.06</v>
      </c>
    </row>
    <row r="44" spans="1:34">
      <c r="A44" s="53">
        <v>43504</v>
      </c>
      <c r="B44" s="46">
        <v>1.5</v>
      </c>
      <c r="C44" s="46">
        <v>0</v>
      </c>
      <c r="D44" s="46">
        <v>3.43</v>
      </c>
      <c r="E44" s="46">
        <v>0</v>
      </c>
      <c r="F44" s="46">
        <v>0</v>
      </c>
      <c r="G44" s="44">
        <f>SUM(B44:F44)</f>
        <v>4.93</v>
      </c>
      <c r="H44" s="46">
        <v>70</v>
      </c>
      <c r="I44" s="46">
        <v>1</v>
      </c>
      <c r="J44" s="46">
        <v>13.69</v>
      </c>
      <c r="K44" s="46">
        <v>228.26</v>
      </c>
      <c r="L44" s="46">
        <v>2.2200000000000002</v>
      </c>
      <c r="M44" s="46">
        <v>0</v>
      </c>
      <c r="N44" s="46">
        <v>42.96</v>
      </c>
      <c r="O44" s="46">
        <v>194.42</v>
      </c>
      <c r="P44" s="46">
        <v>24.99</v>
      </c>
      <c r="Q44" s="46">
        <v>0</v>
      </c>
      <c r="R44" s="46">
        <v>0</v>
      </c>
      <c r="S44" s="46">
        <v>10</v>
      </c>
      <c r="T44" s="46">
        <v>0</v>
      </c>
      <c r="U44" s="44">
        <f t="shared" si="13"/>
        <v>587.54</v>
      </c>
      <c r="V44" s="46">
        <v>72.95</v>
      </c>
      <c r="W44" s="46">
        <v>0</v>
      </c>
      <c r="X44" s="44">
        <f t="shared" si="14"/>
        <v>72.95</v>
      </c>
      <c r="Y44" s="46">
        <v>110.06</v>
      </c>
      <c r="Z44" s="46">
        <v>0</v>
      </c>
      <c r="AA44" s="46">
        <v>19.88</v>
      </c>
      <c r="AB44" s="46">
        <v>0</v>
      </c>
      <c r="AC44" s="44">
        <f t="shared" si="16"/>
        <v>129.94</v>
      </c>
      <c r="AD44" s="46">
        <v>672.87</v>
      </c>
      <c r="AE44" s="44">
        <f t="shared" si="15"/>
        <v>672.87</v>
      </c>
      <c r="AF44" s="46"/>
      <c r="AG44" s="44">
        <f t="shared" si="12"/>
        <v>1468.23</v>
      </c>
    </row>
    <row r="45" spans="1:34">
      <c r="A45" s="53">
        <v>43507</v>
      </c>
      <c r="B45" s="46">
        <v>0</v>
      </c>
      <c r="C45" s="46">
        <v>0</v>
      </c>
      <c r="D45" s="46">
        <v>0</v>
      </c>
      <c r="E45" s="46">
        <v>0</v>
      </c>
      <c r="F45" s="46">
        <v>0</v>
      </c>
      <c r="G45" s="44">
        <f t="shared" ref="G45:G51" si="17">SUM(B45:F45)</f>
        <v>0</v>
      </c>
      <c r="H45" s="46">
        <v>109.5</v>
      </c>
      <c r="I45" s="46">
        <v>3</v>
      </c>
      <c r="J45" s="46">
        <v>63.38</v>
      </c>
      <c r="K45" s="46">
        <v>121.7</v>
      </c>
      <c r="L45" s="46">
        <v>5.21</v>
      </c>
      <c r="M45" s="46">
        <v>0</v>
      </c>
      <c r="N45" s="46">
        <v>69.88</v>
      </c>
      <c r="O45" s="46">
        <v>719.64</v>
      </c>
      <c r="P45" s="46">
        <v>35.9</v>
      </c>
      <c r="Q45" s="46">
        <v>0</v>
      </c>
      <c r="R45" s="46">
        <v>5</v>
      </c>
      <c r="S45" s="46">
        <v>174.89</v>
      </c>
      <c r="T45" s="46">
        <v>0</v>
      </c>
      <c r="U45" s="44">
        <f t="shared" si="13"/>
        <v>1308.0999999999999</v>
      </c>
      <c r="V45" s="46">
        <v>610.19000000000005</v>
      </c>
      <c r="W45" s="46">
        <v>0</v>
      </c>
      <c r="X45" s="44">
        <f t="shared" si="14"/>
        <v>610.19000000000005</v>
      </c>
      <c r="Y45" s="46">
        <v>25.25</v>
      </c>
      <c r="Z45" s="46">
        <v>3</v>
      </c>
      <c r="AA45" s="46">
        <v>59.45</v>
      </c>
      <c r="AB45" s="46">
        <v>0</v>
      </c>
      <c r="AC45" s="44">
        <f t="shared" si="16"/>
        <v>87.7</v>
      </c>
      <c r="AD45" s="46">
        <v>264.52</v>
      </c>
      <c r="AE45" s="44">
        <f t="shared" si="15"/>
        <v>264.52</v>
      </c>
      <c r="AF45" s="46"/>
      <c r="AG45" s="44">
        <f t="shared" si="12"/>
        <v>2270.5100000000002</v>
      </c>
    </row>
    <row r="46" spans="1:34">
      <c r="A46" s="53">
        <v>43508</v>
      </c>
      <c r="B46" s="46">
        <v>1.5</v>
      </c>
      <c r="C46" s="46">
        <v>0</v>
      </c>
      <c r="D46" s="46">
        <v>0</v>
      </c>
      <c r="E46" s="46">
        <v>0</v>
      </c>
      <c r="F46" s="46">
        <v>0</v>
      </c>
      <c r="G46" s="44">
        <f t="shared" si="17"/>
        <v>1.5</v>
      </c>
      <c r="H46" s="46">
        <v>80.5</v>
      </c>
      <c r="I46" s="46">
        <v>0</v>
      </c>
      <c r="J46" s="46">
        <v>7.6</v>
      </c>
      <c r="K46" s="46">
        <v>29.79</v>
      </c>
      <c r="L46" s="46">
        <v>1.57</v>
      </c>
      <c r="M46" s="46">
        <v>0</v>
      </c>
      <c r="N46" s="46">
        <v>205.13</v>
      </c>
      <c r="O46" s="46">
        <v>609.66999999999996</v>
      </c>
      <c r="P46" s="46">
        <v>3.68</v>
      </c>
      <c r="Q46" s="46">
        <v>0</v>
      </c>
      <c r="R46" s="46">
        <v>2.5</v>
      </c>
      <c r="S46" s="46">
        <v>14</v>
      </c>
      <c r="T46" s="46">
        <v>0</v>
      </c>
      <c r="U46" s="44">
        <f>SUM(H46:T46)</f>
        <v>954.43999999999994</v>
      </c>
      <c r="V46" s="46">
        <v>370.6</v>
      </c>
      <c r="W46" s="46">
        <v>0</v>
      </c>
      <c r="X46" s="44">
        <f t="shared" si="14"/>
        <v>370.6</v>
      </c>
      <c r="Y46" s="46">
        <v>6.87</v>
      </c>
      <c r="Z46" s="46">
        <v>0</v>
      </c>
      <c r="AA46" s="46">
        <v>25.33</v>
      </c>
      <c r="AB46" s="46">
        <v>0</v>
      </c>
      <c r="AC46" s="44">
        <f t="shared" si="16"/>
        <v>32.199999999999996</v>
      </c>
      <c r="AD46" s="46">
        <v>3410.2</v>
      </c>
      <c r="AE46" s="44">
        <f t="shared" si="15"/>
        <v>3410.2</v>
      </c>
      <c r="AF46" s="46"/>
      <c r="AG46" s="44">
        <f t="shared" si="12"/>
        <v>4768.9399999999996</v>
      </c>
    </row>
    <row r="47" spans="1:34">
      <c r="A47" s="53">
        <v>43509</v>
      </c>
      <c r="B47" s="46">
        <v>25.21</v>
      </c>
      <c r="C47" s="46">
        <v>0</v>
      </c>
      <c r="D47" s="46">
        <v>0</v>
      </c>
      <c r="E47" s="46">
        <v>0</v>
      </c>
      <c r="F47" s="46">
        <v>0</v>
      </c>
      <c r="G47" s="44">
        <f t="shared" si="17"/>
        <v>25.21</v>
      </c>
      <c r="H47" s="46">
        <v>87</v>
      </c>
      <c r="I47" s="46">
        <v>0</v>
      </c>
      <c r="J47" s="46">
        <v>7.79</v>
      </c>
      <c r="K47" s="46">
        <v>46.75</v>
      </c>
      <c r="L47" s="46">
        <v>0.64</v>
      </c>
      <c r="M47" s="46">
        <v>0</v>
      </c>
      <c r="N47" s="46">
        <v>53.18</v>
      </c>
      <c r="O47" s="46">
        <v>185.54</v>
      </c>
      <c r="P47" s="46">
        <v>4.8099999999999996</v>
      </c>
      <c r="Q47" s="46">
        <v>0</v>
      </c>
      <c r="R47" s="46">
        <v>0</v>
      </c>
      <c r="S47" s="46">
        <v>294.74</v>
      </c>
      <c r="T47" s="46">
        <v>0</v>
      </c>
      <c r="U47" s="44">
        <f t="shared" si="13"/>
        <v>680.45</v>
      </c>
      <c r="V47" s="46">
        <v>297.39999999999998</v>
      </c>
      <c r="W47" s="46">
        <v>0</v>
      </c>
      <c r="X47" s="44">
        <f t="shared" si="14"/>
        <v>297.39999999999998</v>
      </c>
      <c r="Y47" s="46">
        <v>28.64</v>
      </c>
      <c r="Z47" s="46">
        <v>5.71</v>
      </c>
      <c r="AA47" s="46">
        <v>30.19</v>
      </c>
      <c r="AB47" s="46">
        <v>0</v>
      </c>
      <c r="AC47" s="44">
        <f t="shared" si="16"/>
        <v>64.540000000000006</v>
      </c>
      <c r="AD47" s="46">
        <v>303.99</v>
      </c>
      <c r="AE47" s="44">
        <f t="shared" si="15"/>
        <v>303.99</v>
      </c>
      <c r="AF47" s="46"/>
      <c r="AG47" s="44">
        <f t="shared" si="12"/>
        <v>1371.5900000000001</v>
      </c>
    </row>
    <row r="48" spans="1:34">
      <c r="A48" s="53">
        <v>43510</v>
      </c>
      <c r="B48" s="46">
        <v>0</v>
      </c>
      <c r="C48" s="46">
        <v>0</v>
      </c>
      <c r="D48" s="46">
        <v>0</v>
      </c>
      <c r="E48" s="46">
        <v>0</v>
      </c>
      <c r="F48" s="46">
        <v>0</v>
      </c>
      <c r="G48" s="44">
        <f t="shared" si="17"/>
        <v>0</v>
      </c>
      <c r="H48" s="46">
        <v>46</v>
      </c>
      <c r="I48" s="46">
        <v>1</v>
      </c>
      <c r="J48" s="46">
        <v>36.93</v>
      </c>
      <c r="K48" s="46">
        <v>141.16</v>
      </c>
      <c r="L48" s="46">
        <v>7.41</v>
      </c>
      <c r="M48" s="46">
        <v>0</v>
      </c>
      <c r="N48" s="46">
        <v>67.44</v>
      </c>
      <c r="O48" s="46">
        <v>129.91</v>
      </c>
      <c r="P48" s="46">
        <v>20.420000000000002</v>
      </c>
      <c r="Q48" s="46">
        <v>0</v>
      </c>
      <c r="R48" s="46">
        <v>0</v>
      </c>
      <c r="S48" s="46">
        <v>233.75</v>
      </c>
      <c r="T48" s="46">
        <v>0</v>
      </c>
      <c r="U48" s="44">
        <f t="shared" si="13"/>
        <v>684.02</v>
      </c>
      <c r="V48" s="46">
        <v>350.02</v>
      </c>
      <c r="W48" s="46">
        <v>0</v>
      </c>
      <c r="X48" s="44">
        <f t="shared" si="14"/>
        <v>350.02</v>
      </c>
      <c r="Y48" s="46">
        <v>29.69</v>
      </c>
      <c r="Z48" s="46">
        <v>0</v>
      </c>
      <c r="AA48" s="46">
        <v>40.729999999999997</v>
      </c>
      <c r="AB48" s="46">
        <v>0</v>
      </c>
      <c r="AC48" s="44">
        <f t="shared" si="16"/>
        <v>70.42</v>
      </c>
      <c r="AD48" s="46">
        <v>499.95</v>
      </c>
      <c r="AE48" s="44">
        <f t="shared" si="15"/>
        <v>499.95</v>
      </c>
      <c r="AF48" s="46"/>
      <c r="AG48" s="44">
        <f t="shared" si="12"/>
        <v>1604.4099999999999</v>
      </c>
    </row>
    <row r="49" spans="1:35">
      <c r="A49" s="53">
        <v>43511</v>
      </c>
      <c r="B49" s="46">
        <v>89.2</v>
      </c>
      <c r="C49" s="46">
        <v>0</v>
      </c>
      <c r="D49" s="46">
        <v>0</v>
      </c>
      <c r="E49" s="46">
        <v>3.5</v>
      </c>
      <c r="F49" s="46">
        <v>35</v>
      </c>
      <c r="G49" s="44">
        <f t="shared" si="17"/>
        <v>127.7</v>
      </c>
      <c r="H49" s="46">
        <v>44</v>
      </c>
      <c r="I49" s="46">
        <v>0</v>
      </c>
      <c r="J49" s="46">
        <v>31.36</v>
      </c>
      <c r="K49" s="46">
        <v>150.84</v>
      </c>
      <c r="L49" s="46">
        <v>5.77</v>
      </c>
      <c r="M49" s="46">
        <v>0</v>
      </c>
      <c r="N49" s="46">
        <v>82.77</v>
      </c>
      <c r="O49" s="46">
        <v>173.5</v>
      </c>
      <c r="P49" s="46">
        <v>27.75</v>
      </c>
      <c r="Q49" s="46">
        <v>0</v>
      </c>
      <c r="R49" s="46">
        <v>0</v>
      </c>
      <c r="S49" s="46">
        <v>898.31</v>
      </c>
      <c r="T49" s="46">
        <v>0</v>
      </c>
      <c r="U49" s="44">
        <f t="shared" si="13"/>
        <v>1414.3</v>
      </c>
      <c r="V49" s="46">
        <v>176.5</v>
      </c>
      <c r="W49" s="46">
        <v>0</v>
      </c>
      <c r="X49" s="44">
        <f t="shared" si="14"/>
        <v>176.5</v>
      </c>
      <c r="Y49" s="46">
        <v>16.22</v>
      </c>
      <c r="Z49" s="46">
        <v>0</v>
      </c>
      <c r="AA49" s="46">
        <v>17.760000000000002</v>
      </c>
      <c r="AB49" s="46">
        <v>0</v>
      </c>
      <c r="AC49" s="44">
        <f t="shared" si="16"/>
        <v>33.980000000000004</v>
      </c>
      <c r="AD49" s="46">
        <v>196.12</v>
      </c>
      <c r="AE49" s="44">
        <f t="shared" si="15"/>
        <v>196.12</v>
      </c>
      <c r="AF49" s="46"/>
      <c r="AG49" s="44">
        <f t="shared" si="12"/>
        <v>1948.6000000000001</v>
      </c>
    </row>
    <row r="50" spans="1:35">
      <c r="A50" s="53">
        <v>43514</v>
      </c>
      <c r="B50" s="46">
        <v>56.76</v>
      </c>
      <c r="C50" s="46">
        <v>0</v>
      </c>
      <c r="D50" s="46">
        <v>6.86</v>
      </c>
      <c r="E50" s="46">
        <v>0</v>
      </c>
      <c r="F50" s="46">
        <v>0</v>
      </c>
      <c r="G50" s="44">
        <f t="shared" si="17"/>
        <v>63.62</v>
      </c>
      <c r="H50" s="46">
        <v>108.5</v>
      </c>
      <c r="I50" s="46">
        <v>0</v>
      </c>
      <c r="J50" s="46">
        <v>24.77</v>
      </c>
      <c r="K50" s="46">
        <v>475.69</v>
      </c>
      <c r="L50" s="46">
        <v>3.41</v>
      </c>
      <c r="M50" s="46">
        <v>6</v>
      </c>
      <c r="N50" s="46">
        <v>105.73</v>
      </c>
      <c r="O50" s="46">
        <v>723.27</v>
      </c>
      <c r="P50" s="46">
        <v>13.32</v>
      </c>
      <c r="Q50" s="46">
        <v>0</v>
      </c>
      <c r="R50" s="46">
        <v>5</v>
      </c>
      <c r="S50" s="46">
        <v>1515.12</v>
      </c>
      <c r="T50" s="46">
        <v>0</v>
      </c>
      <c r="U50" s="44">
        <f t="shared" si="13"/>
        <v>2980.8099999999995</v>
      </c>
      <c r="V50" s="46">
        <v>365.4</v>
      </c>
      <c r="W50" s="46">
        <v>0</v>
      </c>
      <c r="X50" s="44">
        <f t="shared" si="14"/>
        <v>365.4</v>
      </c>
      <c r="Y50" s="46">
        <v>75.83</v>
      </c>
      <c r="Z50" s="46">
        <v>3</v>
      </c>
      <c r="AA50" s="46">
        <v>78.59</v>
      </c>
      <c r="AB50" s="46">
        <v>0</v>
      </c>
      <c r="AC50" s="44">
        <f t="shared" si="16"/>
        <v>157.42000000000002</v>
      </c>
      <c r="AD50" s="46">
        <v>369.19</v>
      </c>
      <c r="AE50" s="44">
        <f t="shared" si="15"/>
        <v>369.19</v>
      </c>
      <c r="AF50" s="46"/>
      <c r="AG50" s="44">
        <f t="shared" si="12"/>
        <v>3936.4399999999996</v>
      </c>
    </row>
    <row r="51" spans="1:35">
      <c r="A51" s="53">
        <v>43515</v>
      </c>
      <c r="B51" s="46">
        <v>0</v>
      </c>
      <c r="C51" s="46">
        <v>0</v>
      </c>
      <c r="D51" s="46">
        <v>0</v>
      </c>
      <c r="E51" s="46">
        <v>0</v>
      </c>
      <c r="F51" s="46">
        <v>3.5</v>
      </c>
      <c r="G51" s="44">
        <f t="shared" si="17"/>
        <v>3.5</v>
      </c>
      <c r="H51" s="46">
        <v>72</v>
      </c>
      <c r="I51" s="46">
        <v>0</v>
      </c>
      <c r="J51" s="46">
        <v>2.0699999999999998</v>
      </c>
      <c r="K51" s="46">
        <v>204.93</v>
      </c>
      <c r="L51" s="46">
        <v>0.27</v>
      </c>
      <c r="M51" s="46">
        <v>0</v>
      </c>
      <c r="N51" s="46">
        <v>38.19</v>
      </c>
      <c r="O51" s="46">
        <v>187.96</v>
      </c>
      <c r="P51" s="46">
        <v>38.14</v>
      </c>
      <c r="Q51" s="46">
        <v>0</v>
      </c>
      <c r="R51" s="46">
        <v>0</v>
      </c>
      <c r="S51" s="46">
        <v>48</v>
      </c>
      <c r="T51" s="46">
        <v>0</v>
      </c>
      <c r="U51" s="44">
        <f t="shared" si="13"/>
        <v>591.55999999999995</v>
      </c>
      <c r="V51" s="46">
        <v>209.2</v>
      </c>
      <c r="W51" s="46">
        <v>0</v>
      </c>
      <c r="X51" s="44">
        <f t="shared" si="14"/>
        <v>209.2</v>
      </c>
      <c r="Y51" s="46">
        <v>17.420000000000002</v>
      </c>
      <c r="Z51" s="46">
        <v>0</v>
      </c>
      <c r="AA51" s="46">
        <v>16.399999999999999</v>
      </c>
      <c r="AB51" s="46">
        <v>0</v>
      </c>
      <c r="AC51" s="44">
        <f t="shared" si="16"/>
        <v>33.82</v>
      </c>
      <c r="AD51" s="46">
        <v>186.67</v>
      </c>
      <c r="AE51" s="44">
        <f t="shared" si="15"/>
        <v>186.67</v>
      </c>
      <c r="AF51" s="46"/>
      <c r="AG51" s="44">
        <f t="shared" si="12"/>
        <v>1024.75</v>
      </c>
    </row>
    <row r="52" spans="1:35">
      <c r="A52" s="53">
        <v>43516</v>
      </c>
      <c r="B52" s="46">
        <v>470.88</v>
      </c>
      <c r="C52" s="46">
        <v>0</v>
      </c>
      <c r="D52" s="46">
        <v>0</v>
      </c>
      <c r="E52" s="46">
        <v>0</v>
      </c>
      <c r="F52" s="46">
        <v>0</v>
      </c>
      <c r="G52" s="44">
        <f t="shared" ref="G52:G56" si="18">SUM(B52:F52)</f>
        <v>470.88</v>
      </c>
      <c r="H52" s="46">
        <v>89</v>
      </c>
      <c r="I52" s="46">
        <v>0</v>
      </c>
      <c r="J52" s="46">
        <v>478.41</v>
      </c>
      <c r="K52" s="46">
        <v>6077</v>
      </c>
      <c r="L52" s="46">
        <v>38.869999999999997</v>
      </c>
      <c r="M52" s="46">
        <v>0</v>
      </c>
      <c r="N52" s="46">
        <v>479.5</v>
      </c>
      <c r="O52" s="46">
        <v>303.26</v>
      </c>
      <c r="P52" s="46">
        <v>689.4</v>
      </c>
      <c r="Q52" s="46">
        <v>750</v>
      </c>
      <c r="R52" s="46">
        <v>2.5</v>
      </c>
      <c r="S52" s="46">
        <v>36.5</v>
      </c>
      <c r="T52" s="46">
        <v>0</v>
      </c>
      <c r="U52" s="44">
        <f t="shared" ref="U52:U56" si="19">SUM(H52:T52)</f>
        <v>8944.4399999999987</v>
      </c>
      <c r="V52" s="46">
        <v>347.65</v>
      </c>
      <c r="W52" s="46">
        <v>0</v>
      </c>
      <c r="X52" s="44">
        <f t="shared" ref="X52:X56" si="20">SUM(V52:W52)</f>
        <v>347.65</v>
      </c>
      <c r="Y52" s="46">
        <v>47.21</v>
      </c>
      <c r="Z52" s="46">
        <v>0</v>
      </c>
      <c r="AA52" s="46">
        <v>125.1</v>
      </c>
      <c r="AB52" s="46">
        <v>0</v>
      </c>
      <c r="AC52" s="44">
        <f t="shared" ref="AC52:AC56" si="21">SUM(Y52:AB52)</f>
        <v>172.31</v>
      </c>
      <c r="AD52" s="46">
        <v>550.47</v>
      </c>
      <c r="AE52" s="44">
        <f t="shared" ref="AE52:AE56" si="22">SUM(AD52)</f>
        <v>550.47</v>
      </c>
      <c r="AF52" s="46"/>
      <c r="AG52" s="44">
        <f t="shared" si="12"/>
        <v>10485.749999999998</v>
      </c>
    </row>
    <row r="53" spans="1:35">
      <c r="A53" s="53">
        <v>43517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4">
        <f>SUM(B53:F53)</f>
        <v>0</v>
      </c>
      <c r="H53" s="46">
        <v>33</v>
      </c>
      <c r="I53" s="46">
        <v>0</v>
      </c>
      <c r="J53" s="46">
        <v>0</v>
      </c>
      <c r="K53" s="46">
        <v>2455.67</v>
      </c>
      <c r="L53" s="46">
        <v>0</v>
      </c>
      <c r="M53" s="46">
        <v>0</v>
      </c>
      <c r="N53" s="46">
        <v>792.33</v>
      </c>
      <c r="O53" s="46">
        <v>0</v>
      </c>
      <c r="P53" s="46">
        <v>99.19</v>
      </c>
      <c r="Q53" s="46">
        <v>0</v>
      </c>
      <c r="R53" s="46">
        <v>0</v>
      </c>
      <c r="S53" s="46">
        <v>0</v>
      </c>
      <c r="T53" s="46">
        <v>0</v>
      </c>
      <c r="U53" s="44">
        <f t="shared" si="19"/>
        <v>3380.19</v>
      </c>
      <c r="V53" s="46">
        <v>0</v>
      </c>
      <c r="W53" s="46">
        <v>0</v>
      </c>
      <c r="X53" s="44">
        <f t="shared" si="20"/>
        <v>0</v>
      </c>
      <c r="Y53" s="46">
        <v>1162.56</v>
      </c>
      <c r="Z53" s="46">
        <v>0</v>
      </c>
      <c r="AA53" s="46">
        <v>989.94</v>
      </c>
      <c r="AB53" s="46">
        <v>0</v>
      </c>
      <c r="AC53" s="44">
        <f t="shared" si="21"/>
        <v>2152.5</v>
      </c>
      <c r="AD53" s="46">
        <v>13259.54</v>
      </c>
      <c r="AE53" s="44">
        <f t="shared" si="22"/>
        <v>13259.54</v>
      </c>
      <c r="AF53" s="46"/>
      <c r="AG53" s="44">
        <f t="shared" si="12"/>
        <v>18792.23</v>
      </c>
    </row>
    <row r="54" spans="1:35">
      <c r="A54" s="53">
        <v>43522</v>
      </c>
      <c r="B54" s="98">
        <v>752.82</v>
      </c>
      <c r="C54" s="98">
        <v>0</v>
      </c>
      <c r="D54" s="98">
        <v>0</v>
      </c>
      <c r="E54" s="98">
        <v>0</v>
      </c>
      <c r="F54" s="98">
        <v>0</v>
      </c>
      <c r="G54" s="44">
        <f>SUM(B54:F54)</f>
        <v>752.82</v>
      </c>
      <c r="H54" s="46">
        <v>213</v>
      </c>
      <c r="I54" s="46">
        <v>0</v>
      </c>
      <c r="J54" s="46">
        <v>169.88</v>
      </c>
      <c r="K54" s="46">
        <v>787.68</v>
      </c>
      <c r="L54" s="46">
        <v>13.94</v>
      </c>
      <c r="M54" s="46">
        <v>0</v>
      </c>
      <c r="N54" s="46">
        <v>241.69</v>
      </c>
      <c r="O54" s="46">
        <v>1639.73</v>
      </c>
      <c r="P54" s="46">
        <v>54.6</v>
      </c>
      <c r="Q54" s="46">
        <v>0</v>
      </c>
      <c r="R54" s="46">
        <v>0</v>
      </c>
      <c r="S54" s="46">
        <v>249</v>
      </c>
      <c r="T54" s="46">
        <v>0</v>
      </c>
      <c r="U54" s="44">
        <f t="shared" si="19"/>
        <v>3369.52</v>
      </c>
      <c r="V54" s="46">
        <v>1046.32</v>
      </c>
      <c r="W54" s="46">
        <v>0</v>
      </c>
      <c r="X54" s="44">
        <f t="shared" si="20"/>
        <v>1046.32</v>
      </c>
      <c r="Y54" s="46">
        <v>52.25</v>
      </c>
      <c r="Z54" s="46">
        <v>0</v>
      </c>
      <c r="AA54" s="46">
        <v>84.42</v>
      </c>
      <c r="AB54" s="46">
        <v>0</v>
      </c>
      <c r="AC54" s="44">
        <f t="shared" si="21"/>
        <v>136.67000000000002</v>
      </c>
      <c r="AD54" s="46">
        <v>1554.91</v>
      </c>
      <c r="AE54" s="44">
        <f t="shared" si="22"/>
        <v>1554.91</v>
      </c>
      <c r="AF54" s="46"/>
      <c r="AG54" s="44">
        <f t="shared" si="12"/>
        <v>6860.24</v>
      </c>
    </row>
    <row r="55" spans="1:35">
      <c r="A55" s="53">
        <v>43523</v>
      </c>
      <c r="B55" s="98">
        <v>647.47</v>
      </c>
      <c r="C55" s="98">
        <v>0</v>
      </c>
      <c r="D55" s="98">
        <v>0</v>
      </c>
      <c r="E55" s="98">
        <v>0</v>
      </c>
      <c r="F55" s="98">
        <v>3</v>
      </c>
      <c r="G55" s="44">
        <f t="shared" si="18"/>
        <v>650.47</v>
      </c>
      <c r="H55" s="46">
        <v>105</v>
      </c>
      <c r="I55" s="46">
        <v>1</v>
      </c>
      <c r="J55" s="46">
        <v>107.56</v>
      </c>
      <c r="K55" s="46">
        <v>337.19</v>
      </c>
      <c r="L55" s="46">
        <v>17.18</v>
      </c>
      <c r="M55" s="46">
        <v>0</v>
      </c>
      <c r="N55" s="46">
        <v>546.47</v>
      </c>
      <c r="O55" s="46">
        <v>299.36</v>
      </c>
      <c r="P55" s="46">
        <v>63.95</v>
      </c>
      <c r="Q55" s="46">
        <v>8064</v>
      </c>
      <c r="R55" s="46">
        <v>2.5</v>
      </c>
      <c r="S55" s="46">
        <v>479</v>
      </c>
      <c r="T55" s="46">
        <v>0</v>
      </c>
      <c r="U55" s="44">
        <f t="shared" si="19"/>
        <v>10023.210000000001</v>
      </c>
      <c r="V55" s="46">
        <v>603.91999999999996</v>
      </c>
      <c r="W55" s="46">
        <v>0</v>
      </c>
      <c r="X55" s="44">
        <f t="shared" si="20"/>
        <v>603.91999999999996</v>
      </c>
      <c r="Y55" s="46">
        <v>6.38</v>
      </c>
      <c r="Z55" s="46">
        <v>3</v>
      </c>
      <c r="AA55" s="46">
        <v>53.63</v>
      </c>
      <c r="AB55" s="46">
        <v>0</v>
      </c>
      <c r="AC55" s="44">
        <f t="shared" si="21"/>
        <v>63.010000000000005</v>
      </c>
      <c r="AD55" s="46">
        <v>487.45</v>
      </c>
      <c r="AE55" s="44">
        <f t="shared" si="22"/>
        <v>487.45</v>
      </c>
      <c r="AF55" s="46"/>
      <c r="AG55" s="44">
        <f t="shared" si="12"/>
        <v>11828.06</v>
      </c>
    </row>
    <row r="56" spans="1:35">
      <c r="A56" s="53">
        <v>43524</v>
      </c>
      <c r="B56" s="46">
        <v>734.43</v>
      </c>
      <c r="C56" s="46">
        <v>0</v>
      </c>
      <c r="D56" s="46">
        <v>3.43</v>
      </c>
      <c r="E56" s="46">
        <v>0</v>
      </c>
      <c r="F56" s="46">
        <v>3</v>
      </c>
      <c r="G56" s="44">
        <f t="shared" si="18"/>
        <v>740.8599999999999</v>
      </c>
      <c r="H56" s="46">
        <v>80.5</v>
      </c>
      <c r="I56" s="46">
        <v>0</v>
      </c>
      <c r="J56" s="46">
        <v>57.74</v>
      </c>
      <c r="K56" s="46">
        <v>322.41000000000003</v>
      </c>
      <c r="L56" s="46">
        <v>12.68</v>
      </c>
      <c r="M56" s="46">
        <v>0</v>
      </c>
      <c r="N56" s="46">
        <v>273.08999999999997</v>
      </c>
      <c r="O56" s="46">
        <v>245.39</v>
      </c>
      <c r="P56" s="46">
        <v>48.89</v>
      </c>
      <c r="Q56" s="46">
        <v>0</v>
      </c>
      <c r="R56" s="46">
        <v>2.5</v>
      </c>
      <c r="S56" s="46">
        <v>93</v>
      </c>
      <c r="T56" s="46">
        <v>0</v>
      </c>
      <c r="U56" s="44">
        <f t="shared" si="19"/>
        <v>1136.2</v>
      </c>
      <c r="V56" s="46">
        <v>554.27</v>
      </c>
      <c r="W56" s="46">
        <v>0</v>
      </c>
      <c r="X56" s="44">
        <f t="shared" si="20"/>
        <v>554.27</v>
      </c>
      <c r="Y56" s="46">
        <v>25.46</v>
      </c>
      <c r="Z56" s="46">
        <v>3</v>
      </c>
      <c r="AA56" s="46">
        <v>52.52</v>
      </c>
      <c r="AB56" s="46">
        <v>0</v>
      </c>
      <c r="AC56" s="44">
        <f t="shared" si="21"/>
        <v>80.98</v>
      </c>
      <c r="AD56" s="46">
        <v>3408.39</v>
      </c>
      <c r="AE56" s="44">
        <f t="shared" si="22"/>
        <v>3408.39</v>
      </c>
      <c r="AF56" s="46"/>
      <c r="AG56" s="44">
        <f t="shared" si="12"/>
        <v>5920.7</v>
      </c>
    </row>
    <row r="57" spans="1:35">
      <c r="A57" s="53"/>
      <c r="B57" s="46"/>
      <c r="C57" s="46"/>
      <c r="D57" s="46"/>
      <c r="E57" s="46"/>
      <c r="F57" s="46"/>
      <c r="G57" s="44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4"/>
      <c r="V57" s="46"/>
      <c r="W57" s="46"/>
      <c r="X57" s="44"/>
      <c r="Y57" s="46"/>
      <c r="Z57" s="46"/>
      <c r="AA57" s="46"/>
      <c r="AB57" s="46"/>
      <c r="AC57" s="44"/>
      <c r="AD57" s="46"/>
      <c r="AE57" s="44"/>
      <c r="AF57" s="46"/>
      <c r="AG57" s="44"/>
    </row>
    <row r="58" spans="1:35">
      <c r="A58" s="53"/>
      <c r="B58" s="46"/>
      <c r="C58" s="46"/>
      <c r="D58" s="46"/>
      <c r="E58" s="46"/>
      <c r="F58" s="46"/>
      <c r="G58" s="44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4"/>
      <c r="V58" s="46"/>
      <c r="W58" s="46"/>
      <c r="X58" s="44"/>
      <c r="Y58" s="46"/>
      <c r="Z58" s="46"/>
      <c r="AA58" s="46"/>
      <c r="AB58" s="46"/>
      <c r="AC58" s="44"/>
      <c r="AD58" s="46"/>
      <c r="AE58" s="44"/>
      <c r="AF58" s="46"/>
      <c r="AG58" s="44"/>
    </row>
    <row r="59" spans="1:35">
      <c r="A59" s="53"/>
      <c r="B59" s="59"/>
      <c r="C59" s="46"/>
      <c r="D59" s="46"/>
      <c r="E59" s="46"/>
      <c r="F59" s="46"/>
      <c r="G59" s="44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4"/>
      <c r="V59" s="46"/>
      <c r="W59" s="46"/>
      <c r="X59" s="44"/>
      <c r="Y59" s="46"/>
      <c r="Z59" s="46"/>
      <c r="AA59" s="46"/>
      <c r="AB59" s="46"/>
      <c r="AC59" s="44"/>
      <c r="AD59" s="46"/>
      <c r="AE59" s="44"/>
      <c r="AF59" s="46"/>
      <c r="AG59" s="44"/>
    </row>
    <row r="60" spans="1:35">
      <c r="A60" s="54"/>
      <c r="B60" s="46">
        <f>SUM(B39:B58)</f>
        <v>3546.9100000000003</v>
      </c>
      <c r="C60" s="46">
        <f t="shared" ref="C60:F60" si="23">SUM(C39:C58)</f>
        <v>0</v>
      </c>
      <c r="D60" s="46">
        <f t="shared" si="23"/>
        <v>13.72</v>
      </c>
      <c r="E60" s="46">
        <f t="shared" si="23"/>
        <v>3.5</v>
      </c>
      <c r="F60" s="46">
        <f t="shared" si="23"/>
        <v>44.5</v>
      </c>
      <c r="G60" s="44">
        <f t="shared" ref="G60:AG60" si="24">SUM(G39:G59)</f>
        <v>3608.63</v>
      </c>
      <c r="H60" s="46">
        <f t="shared" si="24"/>
        <v>1591</v>
      </c>
      <c r="I60" s="46">
        <f t="shared" si="24"/>
        <v>8</v>
      </c>
      <c r="J60" s="46">
        <f t="shared" si="24"/>
        <v>1310.75</v>
      </c>
      <c r="K60" s="46">
        <f t="shared" si="24"/>
        <v>13441.2</v>
      </c>
      <c r="L60" s="46">
        <f t="shared" si="24"/>
        <v>132.75</v>
      </c>
      <c r="M60" s="46">
        <f t="shared" si="24"/>
        <v>12</v>
      </c>
      <c r="N60" s="46">
        <f t="shared" si="24"/>
        <v>3398.54</v>
      </c>
      <c r="O60" s="46">
        <f t="shared" si="24"/>
        <v>6812.49</v>
      </c>
      <c r="P60" s="46">
        <f t="shared" si="24"/>
        <v>1397.38</v>
      </c>
      <c r="Q60" s="46">
        <f t="shared" si="24"/>
        <v>8814</v>
      </c>
      <c r="R60" s="46">
        <f t="shared" si="24"/>
        <v>28</v>
      </c>
      <c r="S60" s="46">
        <f t="shared" si="24"/>
        <v>4644.6000000000004</v>
      </c>
      <c r="T60" s="46">
        <f t="shared" si="24"/>
        <v>0</v>
      </c>
      <c r="U60" s="44">
        <f t="shared" si="24"/>
        <v>41590.709999999992</v>
      </c>
      <c r="V60" s="46">
        <f t="shared" si="24"/>
        <v>5917.8700000000008</v>
      </c>
      <c r="W60" s="46">
        <f t="shared" si="24"/>
        <v>0</v>
      </c>
      <c r="X60" s="44">
        <f t="shared" si="24"/>
        <v>5917.8700000000008</v>
      </c>
      <c r="Y60" s="46">
        <f t="shared" si="24"/>
        <v>1762.5700000000002</v>
      </c>
      <c r="Z60" s="46">
        <f t="shared" si="24"/>
        <v>35.130000000000003</v>
      </c>
      <c r="AA60" s="46">
        <f t="shared" si="24"/>
        <v>1846.0200000000002</v>
      </c>
      <c r="AB60" s="46">
        <f t="shared" si="24"/>
        <v>0</v>
      </c>
      <c r="AC60" s="44">
        <f t="shared" si="24"/>
        <v>3643.7200000000003</v>
      </c>
      <c r="AD60" s="46">
        <f t="shared" si="24"/>
        <v>27640.940000000002</v>
      </c>
      <c r="AE60" s="44">
        <f t="shared" si="24"/>
        <v>27640.940000000002</v>
      </c>
      <c r="AF60" s="46"/>
      <c r="AG60" s="52">
        <f t="shared" si="24"/>
        <v>82401.87</v>
      </c>
      <c r="AH60" s="4"/>
      <c r="AI60" s="4"/>
    </row>
    <row r="61" spans="1:35">
      <c r="A61" s="54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4" t="s">
        <v>34</v>
      </c>
      <c r="AF61" s="46"/>
      <c r="AG61" s="52">
        <v>38148.019999999997</v>
      </c>
    </row>
    <row r="62" spans="1:35">
      <c r="A62" s="54"/>
      <c r="B62" s="46"/>
      <c r="C62" s="46"/>
      <c r="D62" s="46"/>
      <c r="E62" s="46"/>
      <c r="F62" s="46"/>
      <c r="G62" s="44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4"/>
      <c r="V62" s="46"/>
      <c r="W62" s="46"/>
      <c r="X62" s="44"/>
      <c r="Y62" s="46"/>
      <c r="Z62" s="46"/>
      <c r="AA62" s="46"/>
      <c r="AB62" s="46"/>
      <c r="AC62" s="44"/>
      <c r="AD62" s="46"/>
      <c r="AE62" s="44" t="s">
        <v>35</v>
      </c>
      <c r="AF62" s="46"/>
      <c r="AG62" s="52">
        <v>114444.07</v>
      </c>
      <c r="AI62" s="10"/>
    </row>
    <row r="63" spans="1:35">
      <c r="A63" s="54"/>
      <c r="B63" s="46"/>
      <c r="C63" s="46"/>
      <c r="D63" s="46"/>
      <c r="E63" s="46"/>
      <c r="F63" s="46"/>
      <c r="G63" s="44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4"/>
      <c r="V63" s="46"/>
      <c r="W63" s="46"/>
      <c r="X63" s="44"/>
      <c r="Y63" s="46"/>
      <c r="Z63" s="46"/>
      <c r="AA63" s="46"/>
      <c r="AB63" s="46"/>
      <c r="AC63" s="44"/>
      <c r="AD63" s="46"/>
      <c r="AE63" s="44"/>
      <c r="AF63" s="46"/>
      <c r="AG63" s="52"/>
    </row>
    <row r="64" spans="1:35">
      <c r="A64" s="54"/>
      <c r="B64" s="46"/>
      <c r="C64" s="46"/>
      <c r="D64" s="46"/>
      <c r="E64" s="46"/>
      <c r="F64" s="46"/>
      <c r="G64" s="44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4"/>
      <c r="V64" s="46"/>
      <c r="W64" s="46"/>
      <c r="X64" s="44"/>
      <c r="Y64" s="46"/>
      <c r="Z64" s="46"/>
      <c r="AA64" s="46"/>
      <c r="AB64" s="46"/>
      <c r="AC64" s="44"/>
      <c r="AD64" s="46"/>
      <c r="AE64" s="8" t="s">
        <v>63</v>
      </c>
      <c r="AG64" s="52">
        <f>SUM(AG59:AG62)</f>
        <v>234993.96</v>
      </c>
    </row>
    <row r="65" spans="1:34" ht="27" customHeight="1">
      <c r="B65" s="4"/>
      <c r="C65" s="4"/>
      <c r="D65" s="103" t="s">
        <v>28</v>
      </c>
      <c r="E65" s="103"/>
      <c r="F65" s="103"/>
      <c r="G65" s="103"/>
      <c r="H65" s="103"/>
      <c r="I65" s="103"/>
      <c r="J65" s="103"/>
      <c r="K65" s="103"/>
      <c r="L65" s="97"/>
      <c r="M65" s="4"/>
      <c r="N65" s="4"/>
      <c r="O65" s="4"/>
      <c r="P65" s="4"/>
      <c r="Q65" s="4"/>
      <c r="R65" s="4"/>
      <c r="S65" s="4"/>
      <c r="T65" s="4"/>
      <c r="U65" s="8"/>
      <c r="V65" s="4"/>
      <c r="W65" s="4"/>
      <c r="X65" s="8"/>
      <c r="Y65" s="4"/>
      <c r="Z65" s="4"/>
      <c r="AA65" s="4"/>
      <c r="AB65" s="4"/>
      <c r="AC65" s="8"/>
      <c r="AE65"/>
      <c r="AG65"/>
    </row>
    <row r="66" spans="1:34" ht="27" customHeight="1">
      <c r="B66" s="4" t="s">
        <v>36</v>
      </c>
      <c r="C66" s="4"/>
      <c r="D66" s="103" t="s">
        <v>80</v>
      </c>
      <c r="E66" s="103"/>
      <c r="F66" s="103"/>
      <c r="G66" s="103"/>
      <c r="H66" s="103"/>
      <c r="I66" s="103"/>
      <c r="J66" s="103"/>
      <c r="K66" s="103"/>
      <c r="L66" s="97"/>
      <c r="M66" s="4"/>
      <c r="N66" s="4"/>
      <c r="O66" s="4"/>
      <c r="P66" s="4"/>
      <c r="Q66" s="4"/>
      <c r="R66" s="4"/>
      <c r="S66" s="4"/>
      <c r="T66" s="4"/>
      <c r="U66" s="8"/>
      <c r="V66" s="4"/>
      <c r="W66" s="4"/>
      <c r="X66" s="8"/>
      <c r="Y66" s="4"/>
      <c r="Z66" s="4"/>
      <c r="AA66" s="4"/>
      <c r="AB66" s="4"/>
      <c r="AC66" s="8"/>
      <c r="AD66" s="4"/>
      <c r="AE66" s="8"/>
      <c r="AG66" s="8"/>
    </row>
    <row r="67" spans="1:34">
      <c r="B67" s="4"/>
      <c r="C67" s="4"/>
      <c r="D67" s="4"/>
      <c r="E67" s="4"/>
      <c r="F67" s="4"/>
      <c r="G67" s="8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8"/>
      <c r="V67" s="4"/>
      <c r="W67" s="4"/>
      <c r="X67" s="8"/>
      <c r="Y67" s="4"/>
      <c r="Z67" s="4"/>
      <c r="AA67" s="4"/>
      <c r="AB67" s="4"/>
      <c r="AC67" s="8"/>
      <c r="AD67" s="4"/>
      <c r="AE67" s="8"/>
      <c r="AG67" s="8"/>
    </row>
    <row r="68" spans="1:34" s="19" customFormat="1" ht="20.25" customHeight="1">
      <c r="A68" s="55"/>
      <c r="B68" s="37">
        <v>85119001</v>
      </c>
      <c r="C68" s="37">
        <v>85119003</v>
      </c>
      <c r="D68" s="37">
        <v>85119018</v>
      </c>
      <c r="E68" s="37">
        <v>11802</v>
      </c>
      <c r="F68" s="37">
        <v>11804</v>
      </c>
      <c r="G68" s="37">
        <v>21310001</v>
      </c>
      <c r="H68" s="37">
        <v>85801005</v>
      </c>
      <c r="I68" s="37">
        <v>858011006</v>
      </c>
      <c r="J68" s="37">
        <v>85801008</v>
      </c>
      <c r="K68" s="37">
        <v>85801009</v>
      </c>
      <c r="L68" s="37">
        <v>85801099</v>
      </c>
      <c r="M68" s="37">
        <v>85801011</v>
      </c>
      <c r="N68" s="37">
        <v>85801014</v>
      </c>
      <c r="O68" s="37">
        <v>85801015</v>
      </c>
      <c r="P68" s="37">
        <v>85801017</v>
      </c>
      <c r="Q68" s="37">
        <v>85801018</v>
      </c>
      <c r="R68" s="37">
        <v>85801019</v>
      </c>
      <c r="S68" s="37">
        <v>95803010</v>
      </c>
      <c r="T68" s="37">
        <v>85803099</v>
      </c>
      <c r="U68" s="37">
        <v>21312001</v>
      </c>
      <c r="V68" s="37">
        <v>85807001</v>
      </c>
      <c r="W68" s="37">
        <v>85807099</v>
      </c>
      <c r="X68" s="37">
        <v>21314001</v>
      </c>
      <c r="Y68" s="37">
        <v>85601002</v>
      </c>
      <c r="Z68" s="37">
        <v>85601012</v>
      </c>
      <c r="AA68" s="37">
        <v>85601014</v>
      </c>
      <c r="AB68" s="37">
        <v>85909099</v>
      </c>
      <c r="AC68" s="37">
        <v>21315001</v>
      </c>
    </row>
    <row r="69" spans="1:34" s="58" customFormat="1" ht="60.75" customHeight="1">
      <c r="A69" s="56" t="s">
        <v>79</v>
      </c>
      <c r="B69" s="24" t="s">
        <v>0</v>
      </c>
      <c r="C69" s="24" t="s">
        <v>1</v>
      </c>
      <c r="D69" s="24" t="s">
        <v>2</v>
      </c>
      <c r="E69" s="24" t="s">
        <v>39</v>
      </c>
      <c r="F69" s="24" t="s">
        <v>40</v>
      </c>
      <c r="G69" s="24" t="s">
        <v>22</v>
      </c>
      <c r="H69" s="24" t="s">
        <v>3</v>
      </c>
      <c r="I69" s="24" t="s">
        <v>4</v>
      </c>
      <c r="J69" s="24" t="s">
        <v>5</v>
      </c>
      <c r="K69" s="24" t="s">
        <v>6</v>
      </c>
      <c r="L69" s="24" t="s">
        <v>7</v>
      </c>
      <c r="M69" s="24" t="s">
        <v>8</v>
      </c>
      <c r="N69" s="24" t="s">
        <v>9</v>
      </c>
      <c r="O69" s="24" t="s">
        <v>10</v>
      </c>
      <c r="P69" s="24" t="s">
        <v>11</v>
      </c>
      <c r="Q69" s="24" t="s">
        <v>12</v>
      </c>
      <c r="R69" s="24" t="s">
        <v>13</v>
      </c>
      <c r="S69" s="24" t="s">
        <v>14</v>
      </c>
      <c r="T69" s="24" t="s">
        <v>15</v>
      </c>
      <c r="U69" s="24" t="s">
        <v>23</v>
      </c>
      <c r="V69" s="24" t="s">
        <v>25</v>
      </c>
      <c r="W69" s="24" t="s">
        <v>16</v>
      </c>
      <c r="X69" s="24" t="s">
        <v>24</v>
      </c>
      <c r="Y69" s="24" t="s">
        <v>17</v>
      </c>
      <c r="Z69" s="24" t="s">
        <v>18</v>
      </c>
      <c r="AA69" s="24" t="s">
        <v>19</v>
      </c>
      <c r="AB69" s="24" t="s">
        <v>20</v>
      </c>
      <c r="AC69" s="24" t="s">
        <v>26</v>
      </c>
      <c r="AD69" s="24" t="s">
        <v>21</v>
      </c>
      <c r="AE69" s="24" t="s">
        <v>27</v>
      </c>
      <c r="AF69" s="57"/>
      <c r="AG69" s="24" t="s">
        <v>53</v>
      </c>
    </row>
    <row r="70" spans="1:34">
      <c r="A70" s="39"/>
      <c r="B70" s="4"/>
      <c r="C70" s="4"/>
      <c r="D70" s="4"/>
      <c r="E70" s="4"/>
      <c r="F70" s="4"/>
      <c r="G70" s="8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8"/>
      <c r="V70" s="4"/>
      <c r="W70" s="4"/>
      <c r="X70" s="8"/>
      <c r="Y70" s="4"/>
      <c r="Z70" s="4"/>
      <c r="AA70" s="4"/>
      <c r="AB70" s="4"/>
      <c r="AC70" s="8"/>
      <c r="AD70" s="4"/>
      <c r="AE70" s="8"/>
      <c r="AG70" s="8"/>
    </row>
    <row r="71" spans="1:34">
      <c r="A71" s="53">
        <v>43525</v>
      </c>
      <c r="B71" s="46">
        <v>0</v>
      </c>
      <c r="C71" s="46">
        <v>0</v>
      </c>
      <c r="D71" s="46">
        <v>0</v>
      </c>
      <c r="E71" s="46">
        <v>13.5</v>
      </c>
      <c r="F71" s="46">
        <v>0</v>
      </c>
      <c r="G71" s="44">
        <f>SUM(B71:E71)</f>
        <v>13.5</v>
      </c>
      <c r="H71" s="46">
        <v>126</v>
      </c>
      <c r="I71" s="46">
        <v>0</v>
      </c>
      <c r="J71" s="46">
        <v>106.47</v>
      </c>
      <c r="K71" s="46">
        <v>694.33</v>
      </c>
      <c r="L71" s="46">
        <v>27.26</v>
      </c>
      <c r="M71" s="46">
        <v>0</v>
      </c>
      <c r="N71" s="46">
        <v>110.3</v>
      </c>
      <c r="O71" s="46">
        <v>187.07</v>
      </c>
      <c r="P71" s="46">
        <v>75.8</v>
      </c>
      <c r="Q71" s="46">
        <v>0</v>
      </c>
      <c r="R71" s="46">
        <v>0</v>
      </c>
      <c r="S71" s="46">
        <v>388.15</v>
      </c>
      <c r="T71" s="46">
        <v>0</v>
      </c>
      <c r="U71" s="44">
        <f>SUM(H71:T71)</f>
        <v>1715.38</v>
      </c>
      <c r="V71" s="46">
        <v>457.3</v>
      </c>
      <c r="W71" s="46">
        <v>0</v>
      </c>
      <c r="X71" s="44">
        <f>SUM(V71:W71)</f>
        <v>457.3</v>
      </c>
      <c r="Y71" s="46">
        <v>37.340000000000003</v>
      </c>
      <c r="Z71" s="46">
        <v>6</v>
      </c>
      <c r="AA71" s="46">
        <v>67.819999999999993</v>
      </c>
      <c r="AB71" s="46">
        <v>0</v>
      </c>
      <c r="AC71" s="44">
        <f>SUM(Y71:AB71)</f>
        <v>111.16</v>
      </c>
      <c r="AD71" s="46">
        <v>341.54</v>
      </c>
      <c r="AE71" s="44">
        <f>SUM(AD71)</f>
        <v>341.54</v>
      </c>
      <c r="AF71" s="46"/>
      <c r="AG71" s="44">
        <f t="shared" ref="AG71:AG91" si="25">AE71+AC71+X71+U71+G71</f>
        <v>2638.88</v>
      </c>
      <c r="AH71" s="8"/>
    </row>
    <row r="72" spans="1:34">
      <c r="A72" s="53">
        <v>43528</v>
      </c>
      <c r="B72" s="46">
        <v>11.86</v>
      </c>
      <c r="C72" s="46">
        <v>0</v>
      </c>
      <c r="D72" s="46">
        <v>0</v>
      </c>
      <c r="E72" s="46">
        <v>0</v>
      </c>
      <c r="F72" s="46">
        <v>12</v>
      </c>
      <c r="G72" s="44">
        <f>SUM(B72:F72)</f>
        <v>23.86</v>
      </c>
      <c r="H72" s="46">
        <v>157</v>
      </c>
      <c r="I72" s="46">
        <v>0</v>
      </c>
      <c r="J72" s="46">
        <v>99.04</v>
      </c>
      <c r="K72" s="46">
        <v>365.03</v>
      </c>
      <c r="L72" s="46">
        <v>8.36</v>
      </c>
      <c r="M72" s="46">
        <v>12</v>
      </c>
      <c r="N72" s="46">
        <v>68.069999999999993</v>
      </c>
      <c r="O72" s="46">
        <v>843.09</v>
      </c>
      <c r="P72" s="46">
        <v>78.47</v>
      </c>
      <c r="Q72" s="46">
        <v>0</v>
      </c>
      <c r="R72" s="46">
        <v>0</v>
      </c>
      <c r="S72" s="46">
        <v>114</v>
      </c>
      <c r="T72" s="46">
        <v>0</v>
      </c>
      <c r="U72" s="44">
        <f t="shared" ref="U72:U91" si="26">SUM(H72:T72)</f>
        <v>1745.0600000000002</v>
      </c>
      <c r="V72" s="46">
        <v>217.1</v>
      </c>
      <c r="W72" s="46">
        <v>0</v>
      </c>
      <c r="X72" s="44">
        <f t="shared" ref="X72:X91" si="27">SUM(V72:W72)</f>
        <v>217.1</v>
      </c>
      <c r="Y72" s="46">
        <v>30.98</v>
      </c>
      <c r="Z72" s="46">
        <v>0</v>
      </c>
      <c r="AA72" s="46">
        <v>48.67</v>
      </c>
      <c r="AB72" s="46">
        <v>0</v>
      </c>
      <c r="AC72" s="44">
        <f t="shared" ref="AC72:AC91" si="28">SUM(Y72:AB72)</f>
        <v>79.650000000000006</v>
      </c>
      <c r="AD72" s="46">
        <v>282.94</v>
      </c>
      <c r="AE72" s="44">
        <f t="shared" ref="AE72:AE91" si="29">SUM(AD72)</f>
        <v>282.94</v>
      </c>
      <c r="AF72" s="46"/>
      <c r="AG72" s="44">
        <f t="shared" si="25"/>
        <v>2348.61</v>
      </c>
    </row>
    <row r="73" spans="1:34">
      <c r="A73" s="53">
        <v>43529</v>
      </c>
      <c r="B73" s="46">
        <v>23.58</v>
      </c>
      <c r="C73" s="46">
        <v>0</v>
      </c>
      <c r="D73" s="46">
        <v>0</v>
      </c>
      <c r="E73" s="46">
        <v>0</v>
      </c>
      <c r="F73" s="46">
        <v>0</v>
      </c>
      <c r="G73" s="44">
        <f t="shared" ref="G73:G91" si="30">SUM(B73:F73)</f>
        <v>23.58</v>
      </c>
      <c r="H73" s="46">
        <v>109.5</v>
      </c>
      <c r="I73" s="46">
        <v>2</v>
      </c>
      <c r="J73" s="46">
        <v>22.86</v>
      </c>
      <c r="K73" s="46">
        <v>69.8</v>
      </c>
      <c r="L73" s="46">
        <v>6.57</v>
      </c>
      <c r="M73" s="46">
        <v>12</v>
      </c>
      <c r="N73" s="46">
        <v>45.24</v>
      </c>
      <c r="O73" s="46">
        <v>0</v>
      </c>
      <c r="P73" s="46">
        <v>15.4</v>
      </c>
      <c r="Q73" s="46">
        <v>0</v>
      </c>
      <c r="R73" s="46">
        <v>0</v>
      </c>
      <c r="S73" s="46">
        <v>45</v>
      </c>
      <c r="T73" s="46">
        <v>0</v>
      </c>
      <c r="U73" s="44">
        <f t="shared" si="26"/>
        <v>328.37</v>
      </c>
      <c r="V73" s="46">
        <v>304.60000000000002</v>
      </c>
      <c r="W73" s="46">
        <v>0</v>
      </c>
      <c r="X73" s="44">
        <f t="shared" si="27"/>
        <v>304.60000000000002</v>
      </c>
      <c r="Y73" s="46">
        <v>23.76</v>
      </c>
      <c r="Z73" s="46">
        <v>0</v>
      </c>
      <c r="AA73" s="46">
        <v>51.15</v>
      </c>
      <c r="AB73" s="46">
        <v>0</v>
      </c>
      <c r="AC73" s="44">
        <f t="shared" si="28"/>
        <v>74.91</v>
      </c>
      <c r="AD73" s="46">
        <v>301.12</v>
      </c>
      <c r="AE73" s="44">
        <f t="shared" si="29"/>
        <v>301.12</v>
      </c>
      <c r="AF73" s="46"/>
      <c r="AG73" s="44">
        <f t="shared" si="25"/>
        <v>1032.58</v>
      </c>
    </row>
    <row r="74" spans="1:34">
      <c r="A74" s="53">
        <v>43530</v>
      </c>
      <c r="B74" s="46">
        <v>101.04</v>
      </c>
      <c r="C74" s="46">
        <v>0</v>
      </c>
      <c r="D74" s="46">
        <v>0</v>
      </c>
      <c r="E74" s="46">
        <v>0</v>
      </c>
      <c r="F74" s="46">
        <v>13.5</v>
      </c>
      <c r="G74" s="44">
        <f t="shared" si="30"/>
        <v>114.54</v>
      </c>
      <c r="H74" s="46">
        <v>73.5</v>
      </c>
      <c r="I74" s="46">
        <v>2</v>
      </c>
      <c r="J74" s="46">
        <v>24.43</v>
      </c>
      <c r="K74" s="46">
        <v>476.31</v>
      </c>
      <c r="L74" s="46">
        <v>0.87</v>
      </c>
      <c r="M74" s="46">
        <v>0</v>
      </c>
      <c r="N74" s="46">
        <v>623.98</v>
      </c>
      <c r="O74" s="46">
        <v>382.24</v>
      </c>
      <c r="P74" s="46">
        <v>16.5</v>
      </c>
      <c r="Q74" s="46">
        <v>0</v>
      </c>
      <c r="R74" s="46">
        <v>12.5</v>
      </c>
      <c r="S74" s="46">
        <v>11188.63</v>
      </c>
      <c r="T74" s="46">
        <v>0</v>
      </c>
      <c r="U74" s="44">
        <f t="shared" si="26"/>
        <v>12800.96</v>
      </c>
      <c r="V74" s="46">
        <v>138.30000000000001</v>
      </c>
      <c r="W74" s="46">
        <v>0</v>
      </c>
      <c r="X74" s="44">
        <f t="shared" si="27"/>
        <v>138.30000000000001</v>
      </c>
      <c r="Y74" s="46">
        <v>49.99</v>
      </c>
      <c r="Z74" s="46">
        <v>0</v>
      </c>
      <c r="AA74" s="46">
        <v>47.77</v>
      </c>
      <c r="AB74" s="46">
        <v>0</v>
      </c>
      <c r="AC74" s="44">
        <f t="shared" si="28"/>
        <v>97.76</v>
      </c>
      <c r="AD74" s="46">
        <v>433.14</v>
      </c>
      <c r="AE74" s="44">
        <f t="shared" si="29"/>
        <v>433.14</v>
      </c>
      <c r="AF74" s="46"/>
      <c r="AG74" s="44">
        <f t="shared" si="25"/>
        <v>13584.7</v>
      </c>
    </row>
    <row r="75" spans="1:34">
      <c r="A75" s="53">
        <v>43531</v>
      </c>
      <c r="B75" s="46">
        <v>434.12</v>
      </c>
      <c r="C75" s="46">
        <v>0</v>
      </c>
      <c r="D75" s="46">
        <v>78.89</v>
      </c>
      <c r="E75" s="46">
        <v>0</v>
      </c>
      <c r="F75" s="46">
        <v>0</v>
      </c>
      <c r="G75" s="44">
        <f t="shared" si="30"/>
        <v>513.01</v>
      </c>
      <c r="H75" s="46">
        <v>44</v>
      </c>
      <c r="I75" s="46">
        <v>0</v>
      </c>
      <c r="J75" s="46">
        <v>8.26</v>
      </c>
      <c r="K75" s="46">
        <v>17.440000000000001</v>
      </c>
      <c r="L75" s="46">
        <v>0</v>
      </c>
      <c r="M75" s="46">
        <v>0</v>
      </c>
      <c r="N75" s="46">
        <v>30.24</v>
      </c>
      <c r="O75" s="46">
        <v>146.56</v>
      </c>
      <c r="P75" s="46">
        <v>4.41</v>
      </c>
      <c r="Q75" s="46">
        <v>0</v>
      </c>
      <c r="R75" s="46">
        <v>0</v>
      </c>
      <c r="S75" s="46">
        <v>0</v>
      </c>
      <c r="T75" s="46">
        <v>0</v>
      </c>
      <c r="U75" s="44">
        <f t="shared" si="26"/>
        <v>250.91</v>
      </c>
      <c r="V75" s="46">
        <v>93.35</v>
      </c>
      <c r="W75" s="46">
        <v>0</v>
      </c>
      <c r="X75" s="44">
        <f t="shared" si="27"/>
        <v>93.35</v>
      </c>
      <c r="Y75" s="46">
        <v>0.3</v>
      </c>
      <c r="Z75" s="46">
        <v>0</v>
      </c>
      <c r="AA75" s="46">
        <v>12.63</v>
      </c>
      <c r="AB75" s="46">
        <v>0</v>
      </c>
      <c r="AC75" s="44">
        <f t="shared" si="28"/>
        <v>12.930000000000001</v>
      </c>
      <c r="AD75" s="46">
        <v>3</v>
      </c>
      <c r="AE75" s="44">
        <f t="shared" si="29"/>
        <v>3</v>
      </c>
      <c r="AF75" s="46"/>
      <c r="AG75" s="44">
        <f t="shared" si="25"/>
        <v>873.2</v>
      </c>
    </row>
    <row r="76" spans="1:34">
      <c r="A76" s="53">
        <v>43532</v>
      </c>
      <c r="B76" s="46">
        <v>0</v>
      </c>
      <c r="C76" s="46">
        <v>0</v>
      </c>
      <c r="D76" s="46">
        <v>0</v>
      </c>
      <c r="E76" s="46">
        <v>0</v>
      </c>
      <c r="F76" s="46">
        <v>0</v>
      </c>
      <c r="G76" s="44">
        <f t="shared" si="30"/>
        <v>0</v>
      </c>
      <c r="H76" s="46">
        <v>78.5</v>
      </c>
      <c r="I76" s="46">
        <v>0</v>
      </c>
      <c r="J76" s="46">
        <v>10.62</v>
      </c>
      <c r="K76" s="46">
        <v>138.25</v>
      </c>
      <c r="L76" s="46">
        <v>1.9</v>
      </c>
      <c r="M76" s="46">
        <v>12</v>
      </c>
      <c r="N76" s="46">
        <v>22.76</v>
      </c>
      <c r="O76" s="46">
        <v>181.83</v>
      </c>
      <c r="P76" s="46">
        <v>20.48</v>
      </c>
      <c r="Q76" s="46">
        <v>0</v>
      </c>
      <c r="R76" s="46">
        <v>0</v>
      </c>
      <c r="S76" s="46">
        <v>25</v>
      </c>
      <c r="T76" s="46">
        <v>0</v>
      </c>
      <c r="U76" s="44">
        <f t="shared" si="26"/>
        <v>491.34000000000003</v>
      </c>
      <c r="V76" s="46">
        <v>116.15</v>
      </c>
      <c r="W76" s="46">
        <v>0</v>
      </c>
      <c r="X76" s="44">
        <f t="shared" si="27"/>
        <v>116.15</v>
      </c>
      <c r="Y76" s="46">
        <v>5.32</v>
      </c>
      <c r="Z76" s="46">
        <v>0</v>
      </c>
      <c r="AA76" s="46">
        <v>18.07</v>
      </c>
      <c r="AB76" s="46">
        <v>0</v>
      </c>
      <c r="AC76" s="44">
        <f t="shared" si="28"/>
        <v>23.39</v>
      </c>
      <c r="AD76" s="46">
        <v>53.05</v>
      </c>
      <c r="AE76" s="44">
        <f t="shared" si="29"/>
        <v>53.05</v>
      </c>
      <c r="AF76" s="46"/>
      <c r="AG76" s="44">
        <f t="shared" si="25"/>
        <v>683.93000000000006</v>
      </c>
    </row>
    <row r="77" spans="1:34">
      <c r="A77" s="53">
        <v>43535</v>
      </c>
      <c r="B77" s="46">
        <v>37.06</v>
      </c>
      <c r="C77" s="46">
        <v>0</v>
      </c>
      <c r="D77" s="46">
        <v>0</v>
      </c>
      <c r="E77" s="46">
        <v>17.5</v>
      </c>
      <c r="F77" s="46">
        <v>35</v>
      </c>
      <c r="G77" s="44">
        <f t="shared" si="30"/>
        <v>89.56</v>
      </c>
      <c r="H77" s="46">
        <v>96.5</v>
      </c>
      <c r="I77" s="46">
        <v>2</v>
      </c>
      <c r="J77" s="46">
        <v>49.43</v>
      </c>
      <c r="K77" s="46">
        <v>123.78</v>
      </c>
      <c r="L77" s="46">
        <v>8.8699999999999992</v>
      </c>
      <c r="M77" s="46">
        <v>0</v>
      </c>
      <c r="N77" s="46">
        <v>65.959999999999994</v>
      </c>
      <c r="O77" s="46">
        <v>668.82</v>
      </c>
      <c r="P77" s="46">
        <v>21.35</v>
      </c>
      <c r="Q77" s="46">
        <v>0</v>
      </c>
      <c r="R77" s="46">
        <v>2.5</v>
      </c>
      <c r="S77" s="46">
        <v>266.89999999999998</v>
      </c>
      <c r="T77" s="46">
        <v>0</v>
      </c>
      <c r="U77" s="44">
        <f t="shared" si="26"/>
        <v>1306.1100000000001</v>
      </c>
      <c r="V77" s="46">
        <v>535.35</v>
      </c>
      <c r="W77" s="46">
        <v>0</v>
      </c>
      <c r="X77" s="44">
        <f t="shared" si="27"/>
        <v>535.35</v>
      </c>
      <c r="Y77" s="46">
        <v>12.24</v>
      </c>
      <c r="Z77" s="46">
        <v>0</v>
      </c>
      <c r="AA77" s="46">
        <v>66.52</v>
      </c>
      <c r="AB77" s="46">
        <v>0</v>
      </c>
      <c r="AC77" s="44">
        <f t="shared" si="28"/>
        <v>78.759999999999991</v>
      </c>
      <c r="AD77" s="46">
        <v>121.76</v>
      </c>
      <c r="AE77" s="44">
        <f t="shared" si="29"/>
        <v>121.76</v>
      </c>
      <c r="AF77" s="46"/>
      <c r="AG77" s="44">
        <f t="shared" si="25"/>
        <v>2131.54</v>
      </c>
    </row>
    <row r="78" spans="1:34">
      <c r="A78" s="53">
        <v>43536</v>
      </c>
      <c r="B78" s="46">
        <v>609.48</v>
      </c>
      <c r="C78" s="46">
        <v>0</v>
      </c>
      <c r="D78" s="46">
        <v>6.86</v>
      </c>
      <c r="E78" s="46">
        <v>0</v>
      </c>
      <c r="F78" s="46">
        <v>0</v>
      </c>
      <c r="G78" s="44">
        <f t="shared" si="30"/>
        <v>616.34</v>
      </c>
      <c r="H78" s="46">
        <v>66</v>
      </c>
      <c r="I78" s="46">
        <v>1</v>
      </c>
      <c r="J78" s="46">
        <v>39.1</v>
      </c>
      <c r="K78" s="46">
        <v>65.010000000000005</v>
      </c>
      <c r="L78" s="46">
        <v>1.98</v>
      </c>
      <c r="M78" s="46">
        <v>0</v>
      </c>
      <c r="N78" s="46">
        <v>1205.75</v>
      </c>
      <c r="O78" s="46">
        <v>239.66</v>
      </c>
      <c r="P78" s="46">
        <v>9.91</v>
      </c>
      <c r="Q78" s="46">
        <v>22625</v>
      </c>
      <c r="R78" s="46">
        <v>0</v>
      </c>
      <c r="S78" s="46">
        <v>34</v>
      </c>
      <c r="T78" s="46">
        <v>0</v>
      </c>
      <c r="U78" s="44">
        <f t="shared" si="26"/>
        <v>24287.41</v>
      </c>
      <c r="V78" s="46">
        <v>335.35</v>
      </c>
      <c r="W78" s="46">
        <v>0</v>
      </c>
      <c r="X78" s="44">
        <f t="shared" si="27"/>
        <v>335.35</v>
      </c>
      <c r="Y78" s="46">
        <v>35.24</v>
      </c>
      <c r="Z78" s="46">
        <v>0</v>
      </c>
      <c r="AA78" s="46">
        <v>45.71</v>
      </c>
      <c r="AB78" s="46">
        <v>0</v>
      </c>
      <c r="AC78" s="44">
        <f t="shared" si="28"/>
        <v>80.95</v>
      </c>
      <c r="AD78" s="46">
        <v>329.4</v>
      </c>
      <c r="AE78" s="44">
        <f t="shared" si="29"/>
        <v>329.4</v>
      </c>
      <c r="AF78" s="46"/>
      <c r="AG78" s="44">
        <f t="shared" si="25"/>
        <v>25649.45</v>
      </c>
    </row>
    <row r="79" spans="1:34">
      <c r="A79" s="53">
        <v>43537</v>
      </c>
      <c r="B79" s="46">
        <v>52.5</v>
      </c>
      <c r="C79" s="46">
        <v>0</v>
      </c>
      <c r="D79" s="46">
        <v>0</v>
      </c>
      <c r="E79" s="46">
        <v>0</v>
      </c>
      <c r="F79" s="46">
        <v>0</v>
      </c>
      <c r="G79" s="44">
        <f t="shared" si="30"/>
        <v>52.5</v>
      </c>
      <c r="H79" s="46">
        <v>86</v>
      </c>
      <c r="I79" s="46">
        <v>1</v>
      </c>
      <c r="J79" s="46">
        <v>35.76</v>
      </c>
      <c r="K79" s="46">
        <v>81.69</v>
      </c>
      <c r="L79" s="46">
        <v>2.04</v>
      </c>
      <c r="M79" s="46">
        <v>6</v>
      </c>
      <c r="N79" s="46">
        <v>265.88</v>
      </c>
      <c r="O79" s="46">
        <v>559.9</v>
      </c>
      <c r="P79" s="46">
        <v>16.63</v>
      </c>
      <c r="Q79" s="46">
        <v>0</v>
      </c>
      <c r="R79" s="46">
        <v>2.5</v>
      </c>
      <c r="S79" s="46">
        <v>424.5</v>
      </c>
      <c r="T79" s="46">
        <v>0</v>
      </c>
      <c r="U79" s="44">
        <f t="shared" si="26"/>
        <v>1481.9</v>
      </c>
      <c r="V79" s="46">
        <v>532.07000000000005</v>
      </c>
      <c r="W79" s="46">
        <v>0</v>
      </c>
      <c r="X79" s="44">
        <f t="shared" si="27"/>
        <v>532.07000000000005</v>
      </c>
      <c r="Y79" s="46">
        <v>70.099999999999994</v>
      </c>
      <c r="Z79" s="46">
        <v>3</v>
      </c>
      <c r="AA79" s="46">
        <v>73.23</v>
      </c>
      <c r="AB79" s="46">
        <v>0</v>
      </c>
      <c r="AC79" s="44">
        <f>SUM(Y79:AB79)</f>
        <v>146.32999999999998</v>
      </c>
      <c r="AD79" s="46">
        <v>3908.87</v>
      </c>
      <c r="AE79" s="44">
        <f t="shared" si="29"/>
        <v>3908.87</v>
      </c>
      <c r="AF79" s="46"/>
      <c r="AG79" s="44">
        <f t="shared" si="25"/>
        <v>6121.67</v>
      </c>
    </row>
    <row r="80" spans="1:34">
      <c r="A80" s="53">
        <v>43538</v>
      </c>
      <c r="B80" s="46">
        <v>7.21</v>
      </c>
      <c r="C80" s="46">
        <v>0</v>
      </c>
      <c r="D80" s="46">
        <v>0</v>
      </c>
      <c r="E80" s="46">
        <v>0</v>
      </c>
      <c r="F80" s="46">
        <v>0</v>
      </c>
      <c r="G80" s="44">
        <f t="shared" si="30"/>
        <v>7.21</v>
      </c>
      <c r="H80" s="46">
        <v>51</v>
      </c>
      <c r="I80" s="46">
        <v>0</v>
      </c>
      <c r="J80" s="46">
        <v>33.82</v>
      </c>
      <c r="K80" s="46">
        <v>136.77000000000001</v>
      </c>
      <c r="L80" s="46">
        <v>8.0500000000000007</v>
      </c>
      <c r="M80" s="46">
        <v>0</v>
      </c>
      <c r="N80" s="46">
        <v>47.07</v>
      </c>
      <c r="O80" s="46">
        <v>141.22</v>
      </c>
      <c r="P80" s="46">
        <v>19.600000000000001</v>
      </c>
      <c r="Q80" s="46">
        <v>0</v>
      </c>
      <c r="R80" s="46">
        <v>0</v>
      </c>
      <c r="S80" s="46">
        <v>65</v>
      </c>
      <c r="T80" s="46">
        <v>0</v>
      </c>
      <c r="U80" s="44">
        <f t="shared" si="26"/>
        <v>502.53000000000009</v>
      </c>
      <c r="V80" s="46">
        <v>201.15</v>
      </c>
      <c r="W80" s="46">
        <v>0</v>
      </c>
      <c r="X80" s="44">
        <f t="shared" si="27"/>
        <v>201.15</v>
      </c>
      <c r="Y80" s="46">
        <v>33.020000000000003</v>
      </c>
      <c r="Z80" s="46">
        <v>0</v>
      </c>
      <c r="AA80" s="46">
        <v>27.57</v>
      </c>
      <c r="AB80" s="46">
        <v>0</v>
      </c>
      <c r="AC80" s="44">
        <f t="shared" si="28"/>
        <v>60.59</v>
      </c>
      <c r="AD80" s="46">
        <v>408.71</v>
      </c>
      <c r="AE80" s="44">
        <f t="shared" si="29"/>
        <v>408.71</v>
      </c>
      <c r="AF80" s="46"/>
      <c r="AG80" s="44">
        <f t="shared" si="25"/>
        <v>1180.19</v>
      </c>
    </row>
    <row r="81" spans="1:35">
      <c r="A81" s="53">
        <v>43539</v>
      </c>
      <c r="B81" s="46">
        <v>157.5</v>
      </c>
      <c r="C81" s="46">
        <v>0</v>
      </c>
      <c r="D81" s="46">
        <v>0</v>
      </c>
      <c r="E81" s="46">
        <v>0</v>
      </c>
      <c r="F81" s="46">
        <v>0</v>
      </c>
      <c r="G81" s="44">
        <f t="shared" si="30"/>
        <v>157.5</v>
      </c>
      <c r="H81" s="46">
        <v>54</v>
      </c>
      <c r="I81" s="46">
        <v>0</v>
      </c>
      <c r="J81" s="46">
        <v>92.03</v>
      </c>
      <c r="K81" s="46">
        <v>406.88</v>
      </c>
      <c r="L81" s="46">
        <v>4.3899999999999997</v>
      </c>
      <c r="M81" s="46">
        <v>0</v>
      </c>
      <c r="N81" s="46">
        <v>96.9</v>
      </c>
      <c r="O81" s="46">
        <v>170.87</v>
      </c>
      <c r="P81" s="46">
        <v>54.1</v>
      </c>
      <c r="Q81" s="46">
        <v>0</v>
      </c>
      <c r="R81" s="46">
        <v>0</v>
      </c>
      <c r="S81" s="46">
        <v>79.150000000000006</v>
      </c>
      <c r="T81" s="46">
        <v>0</v>
      </c>
      <c r="U81" s="44">
        <f t="shared" si="26"/>
        <v>958.31999999999994</v>
      </c>
      <c r="V81" s="46">
        <v>283</v>
      </c>
      <c r="W81" s="46">
        <v>0</v>
      </c>
      <c r="X81" s="44">
        <f t="shared" si="27"/>
        <v>283</v>
      </c>
      <c r="Y81" s="46">
        <v>80.38</v>
      </c>
      <c r="Z81" s="46">
        <v>0</v>
      </c>
      <c r="AA81" s="46">
        <v>85.37</v>
      </c>
      <c r="AB81" s="46">
        <v>0</v>
      </c>
      <c r="AC81" s="44">
        <f t="shared" si="28"/>
        <v>165.75</v>
      </c>
      <c r="AD81" s="46">
        <v>804.23</v>
      </c>
      <c r="AE81" s="44">
        <f t="shared" si="29"/>
        <v>804.23</v>
      </c>
      <c r="AF81" s="46"/>
      <c r="AG81" s="44">
        <f t="shared" si="25"/>
        <v>2368.8000000000002</v>
      </c>
    </row>
    <row r="82" spans="1:35">
      <c r="A82" s="53">
        <v>43542</v>
      </c>
      <c r="B82" s="46">
        <v>418.38</v>
      </c>
      <c r="C82" s="46">
        <v>0</v>
      </c>
      <c r="D82" s="46"/>
      <c r="E82" s="46">
        <v>0</v>
      </c>
      <c r="F82" s="46">
        <v>0</v>
      </c>
      <c r="G82" s="44">
        <f t="shared" si="30"/>
        <v>418.38</v>
      </c>
      <c r="H82" s="46">
        <v>128.5</v>
      </c>
      <c r="I82" s="46">
        <v>4</v>
      </c>
      <c r="J82" s="46">
        <v>85.09</v>
      </c>
      <c r="K82" s="46">
        <v>440.44</v>
      </c>
      <c r="L82" s="46">
        <v>1.75</v>
      </c>
      <c r="M82" s="46">
        <v>6</v>
      </c>
      <c r="N82" s="46">
        <v>119.26</v>
      </c>
      <c r="O82" s="46">
        <v>751.88</v>
      </c>
      <c r="P82" s="46">
        <v>29.14</v>
      </c>
      <c r="Q82" s="46">
        <v>0</v>
      </c>
      <c r="R82" s="46">
        <v>2.5</v>
      </c>
      <c r="S82" s="46">
        <v>215.77</v>
      </c>
      <c r="T82" s="46">
        <v>0</v>
      </c>
      <c r="U82" s="44">
        <f t="shared" si="26"/>
        <v>1784.3300000000002</v>
      </c>
      <c r="V82" s="46">
        <v>885.5</v>
      </c>
      <c r="W82" s="46">
        <v>0</v>
      </c>
      <c r="X82" s="44">
        <f t="shared" si="27"/>
        <v>885.5</v>
      </c>
      <c r="Y82" s="46">
        <v>17.38</v>
      </c>
      <c r="Z82" s="46">
        <v>0</v>
      </c>
      <c r="AA82" s="46">
        <v>38.090000000000003</v>
      </c>
      <c r="AB82" s="46">
        <v>0</v>
      </c>
      <c r="AC82" s="44">
        <f>SUM(Y82:AB82)</f>
        <v>55.47</v>
      </c>
      <c r="AD82" s="46">
        <v>171.48</v>
      </c>
      <c r="AE82" s="44">
        <f>SUM(AD82)</f>
        <v>171.48</v>
      </c>
      <c r="AF82" s="46"/>
      <c r="AG82" s="44">
        <f t="shared" si="25"/>
        <v>3315.1600000000003</v>
      </c>
    </row>
    <row r="83" spans="1:35">
      <c r="A83" s="53">
        <v>43543</v>
      </c>
      <c r="B83" s="46">
        <v>6</v>
      </c>
      <c r="C83" s="46">
        <v>0</v>
      </c>
      <c r="D83" s="46">
        <v>0</v>
      </c>
      <c r="E83" s="46">
        <v>0</v>
      </c>
      <c r="F83" s="46">
        <v>0</v>
      </c>
      <c r="G83" s="44">
        <f t="shared" si="30"/>
        <v>6</v>
      </c>
      <c r="H83" s="46">
        <v>73.5</v>
      </c>
      <c r="I83" s="46">
        <v>1</v>
      </c>
      <c r="J83" s="46">
        <v>18.920000000000002</v>
      </c>
      <c r="K83" s="46">
        <v>240.68</v>
      </c>
      <c r="L83" s="46">
        <v>6.05</v>
      </c>
      <c r="M83" s="46">
        <v>0</v>
      </c>
      <c r="N83" s="46">
        <v>172.95</v>
      </c>
      <c r="O83" s="46">
        <v>185.94</v>
      </c>
      <c r="P83" s="46">
        <v>22.08</v>
      </c>
      <c r="Q83" s="46">
        <v>0</v>
      </c>
      <c r="R83" s="46">
        <v>0</v>
      </c>
      <c r="S83" s="46">
        <v>126.68</v>
      </c>
      <c r="T83" s="46">
        <v>0</v>
      </c>
      <c r="U83" s="44">
        <f t="shared" si="26"/>
        <v>847.8</v>
      </c>
      <c r="V83" s="46">
        <v>461.87</v>
      </c>
      <c r="W83" s="46">
        <v>0</v>
      </c>
      <c r="X83" s="44">
        <f t="shared" si="27"/>
        <v>461.87</v>
      </c>
      <c r="Y83" s="46">
        <v>270.73</v>
      </c>
      <c r="Z83" s="46">
        <v>0</v>
      </c>
      <c r="AA83" s="46">
        <v>270.07</v>
      </c>
      <c r="AB83" s="46">
        <v>0</v>
      </c>
      <c r="AC83" s="44">
        <f t="shared" si="28"/>
        <v>540.79999999999995</v>
      </c>
      <c r="AD83" s="46">
        <v>2510.86</v>
      </c>
      <c r="AE83" s="44">
        <f t="shared" si="29"/>
        <v>2510.86</v>
      </c>
      <c r="AF83" s="46"/>
      <c r="AG83" s="44">
        <f t="shared" si="25"/>
        <v>4367.33</v>
      </c>
    </row>
    <row r="84" spans="1:35">
      <c r="A84" s="53">
        <v>43544</v>
      </c>
      <c r="B84" s="46">
        <v>107.9</v>
      </c>
      <c r="C84" s="46">
        <v>0</v>
      </c>
      <c r="D84" s="46">
        <v>0</v>
      </c>
      <c r="E84" s="46">
        <v>0</v>
      </c>
      <c r="F84" s="46">
        <v>0</v>
      </c>
      <c r="G84" s="44">
        <f t="shared" si="30"/>
        <v>107.9</v>
      </c>
      <c r="H84" s="46">
        <v>66.5</v>
      </c>
      <c r="I84" s="46">
        <v>0</v>
      </c>
      <c r="J84" s="46">
        <v>21.83</v>
      </c>
      <c r="K84" s="46">
        <v>1571.38</v>
      </c>
      <c r="L84" s="46">
        <v>3.34</v>
      </c>
      <c r="M84" s="46">
        <v>0</v>
      </c>
      <c r="N84" s="46">
        <v>194.32</v>
      </c>
      <c r="O84" s="46">
        <v>271.89999999999998</v>
      </c>
      <c r="P84" s="46">
        <v>72.55</v>
      </c>
      <c r="Q84" s="46">
        <v>0</v>
      </c>
      <c r="R84" s="46">
        <v>10</v>
      </c>
      <c r="S84" s="46">
        <v>576.62</v>
      </c>
      <c r="T84" s="46">
        <v>0</v>
      </c>
      <c r="U84" s="44">
        <f t="shared" si="26"/>
        <v>2788.44</v>
      </c>
      <c r="V84" s="46">
        <v>438.15</v>
      </c>
      <c r="W84" s="46">
        <v>0</v>
      </c>
      <c r="X84" s="44">
        <f t="shared" si="27"/>
        <v>438.15</v>
      </c>
      <c r="Y84" s="46">
        <v>106.22</v>
      </c>
      <c r="Z84" s="46">
        <v>0</v>
      </c>
      <c r="AA84" s="46">
        <v>81.41</v>
      </c>
      <c r="AB84" s="46">
        <v>0</v>
      </c>
      <c r="AC84" s="44">
        <f t="shared" si="28"/>
        <v>187.63</v>
      </c>
      <c r="AD84" s="46">
        <v>1023.1</v>
      </c>
      <c r="AE84" s="44">
        <f t="shared" si="29"/>
        <v>1023.1</v>
      </c>
      <c r="AF84" s="46"/>
      <c r="AG84" s="44">
        <f t="shared" si="25"/>
        <v>4545.2199999999993</v>
      </c>
    </row>
    <row r="85" spans="1:35">
      <c r="A85" s="53">
        <v>43545</v>
      </c>
      <c r="B85" s="46">
        <v>0</v>
      </c>
      <c r="C85" s="46">
        <v>0</v>
      </c>
      <c r="D85" s="46">
        <v>24.01</v>
      </c>
      <c r="E85" s="46">
        <v>0</v>
      </c>
      <c r="F85" s="46">
        <v>220.44</v>
      </c>
      <c r="G85" s="44">
        <f t="shared" si="30"/>
        <v>244.45</v>
      </c>
      <c r="H85" s="46">
        <v>85.5</v>
      </c>
      <c r="I85" s="46">
        <v>0</v>
      </c>
      <c r="J85" s="46">
        <v>56.78</v>
      </c>
      <c r="K85" s="46">
        <v>790.51</v>
      </c>
      <c r="L85" s="46">
        <v>5.43</v>
      </c>
      <c r="M85" s="46">
        <v>12</v>
      </c>
      <c r="N85" s="46">
        <f>5.32+13.39+144.47</f>
        <v>163.18</v>
      </c>
      <c r="O85" s="46">
        <v>190.94</v>
      </c>
      <c r="P85" s="46">
        <v>52.01</v>
      </c>
      <c r="Q85" s="46">
        <v>0</v>
      </c>
      <c r="R85" s="46">
        <v>5</v>
      </c>
      <c r="S85" s="46">
        <v>108</v>
      </c>
      <c r="T85" s="46">
        <v>0</v>
      </c>
      <c r="U85" s="44">
        <f t="shared" si="26"/>
        <v>1469.35</v>
      </c>
      <c r="V85" s="46">
        <v>269.05</v>
      </c>
      <c r="W85" s="46">
        <v>0</v>
      </c>
      <c r="X85" s="44">
        <f t="shared" si="27"/>
        <v>269.05</v>
      </c>
      <c r="Y85" s="46">
        <v>172.31</v>
      </c>
      <c r="Z85" s="46">
        <v>6</v>
      </c>
      <c r="AA85" s="46">
        <f>182.05+0.1</f>
        <v>182.15</v>
      </c>
      <c r="AB85" s="46"/>
      <c r="AC85" s="44">
        <f t="shared" si="28"/>
        <v>360.46000000000004</v>
      </c>
      <c r="AD85" s="46">
        <v>1646.7</v>
      </c>
      <c r="AE85" s="44">
        <f t="shared" si="29"/>
        <v>1646.7</v>
      </c>
      <c r="AF85" s="46"/>
      <c r="AG85" s="44">
        <f t="shared" si="25"/>
        <v>3990.0099999999998</v>
      </c>
    </row>
    <row r="86" spans="1:35">
      <c r="A86" s="53">
        <v>43546</v>
      </c>
      <c r="B86" s="46">
        <v>642</v>
      </c>
      <c r="C86" s="46">
        <v>0</v>
      </c>
      <c r="D86" s="46">
        <v>0</v>
      </c>
      <c r="E86" s="46">
        <v>0</v>
      </c>
      <c r="F86" s="46">
        <v>0</v>
      </c>
      <c r="G86" s="44">
        <f t="shared" si="30"/>
        <v>642</v>
      </c>
      <c r="H86" s="46">
        <v>85.5</v>
      </c>
      <c r="I86" s="46">
        <v>0</v>
      </c>
      <c r="J86" s="46">
        <v>523.89</v>
      </c>
      <c r="K86" s="46">
        <v>5468.15</v>
      </c>
      <c r="L86" s="46">
        <v>31.65</v>
      </c>
      <c r="M86" s="46">
        <v>18</v>
      </c>
      <c r="N86" s="46">
        <f>5.18+23.32+449.01</f>
        <v>477.51</v>
      </c>
      <c r="O86" s="46">
        <v>123.31</v>
      </c>
      <c r="P86" s="46">
        <v>678.77</v>
      </c>
      <c r="Q86" s="46">
        <v>0</v>
      </c>
      <c r="R86" s="46">
        <v>0</v>
      </c>
      <c r="S86" s="46">
        <v>101</v>
      </c>
      <c r="T86" s="46">
        <v>0</v>
      </c>
      <c r="U86" s="44">
        <f t="shared" si="26"/>
        <v>7507.7800000000007</v>
      </c>
      <c r="V86" s="46">
        <v>468.3</v>
      </c>
      <c r="W86" s="46">
        <v>0</v>
      </c>
      <c r="X86" s="44">
        <f t="shared" si="27"/>
        <v>468.3</v>
      </c>
      <c r="Y86" s="46">
        <v>152.06</v>
      </c>
      <c r="Z86" s="46">
        <v>0</v>
      </c>
      <c r="AA86" s="46">
        <f>134.76+23.05+16.2</f>
        <v>174.01</v>
      </c>
      <c r="AB86" s="46">
        <v>0</v>
      </c>
      <c r="AC86" s="44">
        <f t="shared" si="28"/>
        <v>326.07</v>
      </c>
      <c r="AD86" s="46">
        <v>1770.76</v>
      </c>
      <c r="AE86" s="44">
        <f t="shared" si="29"/>
        <v>1770.76</v>
      </c>
      <c r="AF86" s="46"/>
      <c r="AG86" s="44">
        <f t="shared" si="25"/>
        <v>10714.91</v>
      </c>
    </row>
    <row r="87" spans="1:35">
      <c r="A87" s="53">
        <v>43549</v>
      </c>
      <c r="B87" s="46">
        <v>428.34</v>
      </c>
      <c r="C87" s="46">
        <v>6</v>
      </c>
      <c r="D87" s="46">
        <v>0</v>
      </c>
      <c r="E87" s="46">
        <v>0</v>
      </c>
      <c r="F87" s="46">
        <v>0</v>
      </c>
      <c r="G87" s="44">
        <f t="shared" si="30"/>
        <v>434.34</v>
      </c>
      <c r="H87" s="46">
        <v>176</v>
      </c>
      <c r="I87" s="46">
        <v>2</v>
      </c>
      <c r="J87" s="46">
        <v>145.54</v>
      </c>
      <c r="K87" s="46">
        <v>344.7</v>
      </c>
      <c r="L87" s="46">
        <v>8.07</v>
      </c>
      <c r="M87" s="46">
        <v>0</v>
      </c>
      <c r="N87" s="46">
        <f>9.05+21.3+73.33</f>
        <v>103.68</v>
      </c>
      <c r="O87" s="46">
        <v>808.49</v>
      </c>
      <c r="P87" s="46">
        <v>37.369999999999997</v>
      </c>
      <c r="Q87" s="46">
        <v>0</v>
      </c>
      <c r="R87" s="46">
        <v>2.5</v>
      </c>
      <c r="S87" s="46">
        <v>208.51</v>
      </c>
      <c r="T87" s="46">
        <v>0</v>
      </c>
      <c r="U87" s="44">
        <f t="shared" si="26"/>
        <v>1836.86</v>
      </c>
      <c r="V87" s="46">
        <v>428.9</v>
      </c>
      <c r="W87" s="46">
        <v>0</v>
      </c>
      <c r="X87" s="44">
        <f t="shared" si="27"/>
        <v>428.9</v>
      </c>
      <c r="Y87" s="46">
        <v>103.48</v>
      </c>
      <c r="Z87" s="46">
        <v>0</v>
      </c>
      <c r="AA87" s="46">
        <f>1.79+21.78+12.23</f>
        <v>35.799999999999997</v>
      </c>
      <c r="AB87" s="46">
        <v>0</v>
      </c>
      <c r="AC87" s="44">
        <f>SUM(Y87:AB87)</f>
        <v>139.28</v>
      </c>
      <c r="AD87" s="46">
        <v>224.78</v>
      </c>
      <c r="AE87" s="44">
        <f t="shared" si="29"/>
        <v>224.78</v>
      </c>
      <c r="AF87" s="46"/>
      <c r="AG87" s="44">
        <f t="shared" si="25"/>
        <v>3064.16</v>
      </c>
    </row>
    <row r="88" spans="1:35">
      <c r="A88" s="53">
        <v>43550</v>
      </c>
      <c r="B88" s="46">
        <v>304.32</v>
      </c>
      <c r="C88" s="46">
        <v>0</v>
      </c>
      <c r="D88" s="46">
        <v>10.29</v>
      </c>
      <c r="E88" s="46">
        <v>0</v>
      </c>
      <c r="F88" s="46">
        <v>0</v>
      </c>
      <c r="G88" s="44">
        <f t="shared" si="30"/>
        <v>314.61</v>
      </c>
      <c r="H88" s="46">
        <v>106.5</v>
      </c>
      <c r="I88" s="46">
        <v>0</v>
      </c>
      <c r="J88" s="46">
        <v>68.11</v>
      </c>
      <c r="K88" s="46">
        <v>119.9</v>
      </c>
      <c r="L88" s="46">
        <v>11.42</v>
      </c>
      <c r="M88" s="46">
        <v>12</v>
      </c>
      <c r="N88" s="46">
        <f>6.21+10.54+106.51</f>
        <v>123.26</v>
      </c>
      <c r="O88" s="46">
        <v>259.02</v>
      </c>
      <c r="P88" s="46">
        <v>30.31</v>
      </c>
      <c r="Q88" s="46">
        <v>0</v>
      </c>
      <c r="R88" s="46">
        <v>2.5</v>
      </c>
      <c r="S88" s="46">
        <f>1180.15+3</f>
        <v>1183.1500000000001</v>
      </c>
      <c r="T88" s="46">
        <v>0</v>
      </c>
      <c r="U88" s="44">
        <f t="shared" si="26"/>
        <v>1916.17</v>
      </c>
      <c r="V88" s="46">
        <v>211.9</v>
      </c>
      <c r="W88" s="46">
        <v>0</v>
      </c>
      <c r="X88" s="44">
        <f t="shared" si="27"/>
        <v>211.9</v>
      </c>
      <c r="Y88" s="46">
        <v>52.16</v>
      </c>
      <c r="Z88" s="46">
        <v>5.71</v>
      </c>
      <c r="AA88" s="46">
        <v>32.65</v>
      </c>
      <c r="AB88" s="46">
        <v>0</v>
      </c>
      <c r="AC88" s="44">
        <f t="shared" si="28"/>
        <v>90.52</v>
      </c>
      <c r="AD88" s="46">
        <v>317.31</v>
      </c>
      <c r="AE88" s="44">
        <f t="shared" si="29"/>
        <v>317.31</v>
      </c>
      <c r="AF88" s="46"/>
      <c r="AG88" s="44">
        <f t="shared" si="25"/>
        <v>2850.51</v>
      </c>
    </row>
    <row r="89" spans="1:35">
      <c r="A89" s="53">
        <v>43551</v>
      </c>
      <c r="B89" s="46">
        <v>1355.1</v>
      </c>
      <c r="C89" s="46">
        <v>0</v>
      </c>
      <c r="D89" s="46">
        <v>0</v>
      </c>
      <c r="E89" s="46">
        <v>0</v>
      </c>
      <c r="F89" s="46">
        <v>168.96</v>
      </c>
      <c r="G89" s="44">
        <f t="shared" si="30"/>
        <v>1524.06</v>
      </c>
      <c r="H89" s="46">
        <v>78.5</v>
      </c>
      <c r="I89" s="46">
        <v>0</v>
      </c>
      <c r="J89" s="46">
        <v>58.11</v>
      </c>
      <c r="K89" s="46">
        <v>1891.74</v>
      </c>
      <c r="L89" s="46">
        <v>6.98</v>
      </c>
      <c r="M89" s="46">
        <v>0</v>
      </c>
      <c r="N89" s="46">
        <f>3.94+12.88+195.23</f>
        <v>212.04999999999998</v>
      </c>
      <c r="O89" s="46">
        <v>206.1</v>
      </c>
      <c r="P89" s="46">
        <v>80.69</v>
      </c>
      <c r="Q89" s="46">
        <v>0</v>
      </c>
      <c r="R89" s="46">
        <v>0</v>
      </c>
      <c r="S89" s="46">
        <v>136.65</v>
      </c>
      <c r="T89" s="46">
        <v>0</v>
      </c>
      <c r="U89" s="44">
        <f t="shared" si="26"/>
        <v>2670.82</v>
      </c>
      <c r="V89" s="46">
        <v>258.35000000000002</v>
      </c>
      <c r="W89" s="46">
        <v>0</v>
      </c>
      <c r="X89" s="44">
        <f>SUM(V89:W89)</f>
        <v>258.35000000000002</v>
      </c>
      <c r="Y89" s="46">
        <v>1.76</v>
      </c>
      <c r="Z89" s="46">
        <v>0</v>
      </c>
      <c r="AA89" s="46">
        <f>0.05+2.86</f>
        <v>2.9099999999999997</v>
      </c>
      <c r="AB89" s="46">
        <v>0</v>
      </c>
      <c r="AC89" s="44">
        <f t="shared" si="28"/>
        <v>4.67</v>
      </c>
      <c r="AD89" s="46">
        <v>297.48</v>
      </c>
      <c r="AE89" s="44">
        <f t="shared" si="29"/>
        <v>297.48</v>
      </c>
      <c r="AF89" s="46"/>
      <c r="AG89" s="44">
        <f t="shared" si="25"/>
        <v>4755.38</v>
      </c>
    </row>
    <row r="90" spans="1:35">
      <c r="A90" s="53">
        <v>43552</v>
      </c>
      <c r="B90" s="46">
        <v>1249.92</v>
      </c>
      <c r="C90" s="46">
        <v>0</v>
      </c>
      <c r="D90" s="46">
        <v>0</v>
      </c>
      <c r="E90" s="46">
        <v>0</v>
      </c>
      <c r="F90" s="46">
        <v>0</v>
      </c>
      <c r="G90" s="44">
        <f t="shared" si="30"/>
        <v>1249.92</v>
      </c>
      <c r="H90" s="46">
        <v>118</v>
      </c>
      <c r="I90" s="46">
        <v>0</v>
      </c>
      <c r="J90" s="46">
        <v>40.49</v>
      </c>
      <c r="K90" s="46">
        <v>410.64</v>
      </c>
      <c r="L90" s="46">
        <v>2.2200000000000002</v>
      </c>
      <c r="M90" s="46">
        <v>0</v>
      </c>
      <c r="N90" s="46">
        <f>5.9+9.48+127.12</f>
        <v>142.5</v>
      </c>
      <c r="O90" s="46">
        <v>164.37</v>
      </c>
      <c r="P90" s="46">
        <v>24.58</v>
      </c>
      <c r="Q90" s="46">
        <v>0</v>
      </c>
      <c r="R90" s="46">
        <v>0</v>
      </c>
      <c r="S90" s="46">
        <v>680.56</v>
      </c>
      <c r="T90" s="46">
        <v>0</v>
      </c>
      <c r="U90" s="44">
        <f t="shared" si="26"/>
        <v>1583.3600000000001</v>
      </c>
      <c r="V90" s="46">
        <v>190.35</v>
      </c>
      <c r="W90" s="46">
        <v>0</v>
      </c>
      <c r="X90" s="44">
        <f t="shared" si="27"/>
        <v>190.35</v>
      </c>
      <c r="Y90" s="46">
        <v>47.21</v>
      </c>
      <c r="Z90" s="46">
        <v>0</v>
      </c>
      <c r="AA90" s="46">
        <f>0.39+33.05+2.86</f>
        <v>36.299999999999997</v>
      </c>
      <c r="AB90" s="46">
        <v>0</v>
      </c>
      <c r="AC90" s="44">
        <f t="shared" si="28"/>
        <v>83.509999999999991</v>
      </c>
      <c r="AD90" s="46">
        <v>382.35</v>
      </c>
      <c r="AE90" s="44">
        <f t="shared" si="29"/>
        <v>382.35</v>
      </c>
      <c r="AF90" s="46"/>
      <c r="AG90" s="44">
        <f t="shared" si="25"/>
        <v>3489.4900000000002</v>
      </c>
    </row>
    <row r="91" spans="1:35">
      <c r="A91" s="53">
        <v>43553</v>
      </c>
      <c r="B91" s="46">
        <v>2097.6799999999998</v>
      </c>
      <c r="C91" s="46">
        <v>0</v>
      </c>
      <c r="D91" s="46">
        <v>0</v>
      </c>
      <c r="E91" s="46">
        <v>0</v>
      </c>
      <c r="F91" s="46">
        <v>0</v>
      </c>
      <c r="G91" s="44">
        <f t="shared" si="30"/>
        <v>2097.6799999999998</v>
      </c>
      <c r="H91" s="46">
        <v>74</v>
      </c>
      <c r="I91" s="46">
        <v>0</v>
      </c>
      <c r="J91" s="46">
        <v>84.16</v>
      </c>
      <c r="K91" s="46">
        <v>901.33</v>
      </c>
      <c r="L91" s="46">
        <v>4.92</v>
      </c>
      <c r="M91" s="46">
        <v>0</v>
      </c>
      <c r="N91" s="46">
        <f>3.71+33.53+235.68</f>
        <v>272.92</v>
      </c>
      <c r="O91" s="46">
        <v>180.73</v>
      </c>
      <c r="P91" s="46">
        <v>36.590000000000003</v>
      </c>
      <c r="Q91" s="46">
        <v>0</v>
      </c>
      <c r="R91" s="46">
        <v>0</v>
      </c>
      <c r="S91" s="46">
        <v>537.46</v>
      </c>
      <c r="T91" s="46">
        <v>0</v>
      </c>
      <c r="U91" s="44">
        <f t="shared" si="26"/>
        <v>2092.11</v>
      </c>
      <c r="V91" s="46">
        <v>672.95</v>
      </c>
      <c r="W91" s="46">
        <v>0</v>
      </c>
      <c r="X91" s="44">
        <f t="shared" si="27"/>
        <v>672.95</v>
      </c>
      <c r="Y91" s="46">
        <v>234.8</v>
      </c>
      <c r="Z91" s="46">
        <v>3</v>
      </c>
      <c r="AA91" s="46">
        <f>5.86+99.14+22.88</f>
        <v>127.88</v>
      </c>
      <c r="AB91" s="46">
        <v>0</v>
      </c>
      <c r="AC91" s="44">
        <f t="shared" si="28"/>
        <v>365.68</v>
      </c>
      <c r="AD91" s="46">
        <v>1022.2</v>
      </c>
      <c r="AE91" s="44">
        <f t="shared" si="29"/>
        <v>1022.2</v>
      </c>
      <c r="AF91" s="46"/>
      <c r="AG91" s="44">
        <f t="shared" si="25"/>
        <v>6250.6200000000008</v>
      </c>
    </row>
    <row r="92" spans="1:35">
      <c r="A92" s="53"/>
      <c r="B92" s="46"/>
      <c r="C92" s="46"/>
      <c r="D92" s="46"/>
      <c r="E92" s="46"/>
      <c r="F92" s="46"/>
      <c r="G92" s="44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4"/>
      <c r="V92" s="46"/>
      <c r="W92" s="46"/>
      <c r="X92" s="44"/>
      <c r="Y92" s="46"/>
      <c r="Z92" s="46"/>
      <c r="AA92" s="46"/>
      <c r="AB92" s="46"/>
      <c r="AC92" s="44"/>
      <c r="AD92" s="46"/>
      <c r="AE92" s="44"/>
      <c r="AF92" s="46"/>
      <c r="AG92" s="44"/>
    </row>
    <row r="93" spans="1:35">
      <c r="A93" s="54"/>
      <c r="B93" s="46"/>
      <c r="C93" s="46"/>
      <c r="D93" s="46"/>
      <c r="E93" s="46"/>
      <c r="F93" s="46"/>
      <c r="G93" s="44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4"/>
      <c r="V93" s="46"/>
      <c r="W93" s="46"/>
      <c r="X93" s="44"/>
      <c r="Y93" s="46"/>
      <c r="Z93" s="46"/>
      <c r="AA93" s="46"/>
      <c r="AB93" s="46"/>
      <c r="AC93" s="44"/>
      <c r="AD93" s="46"/>
      <c r="AE93" s="44"/>
      <c r="AF93" s="46"/>
      <c r="AG93" s="44"/>
    </row>
    <row r="94" spans="1:35">
      <c r="A94" s="54"/>
      <c r="B94" s="46">
        <f>SUM(B71:B93)</f>
        <v>8043.99</v>
      </c>
      <c r="C94" s="46">
        <f>SUM(C71:C93)</f>
        <v>6</v>
      </c>
      <c r="D94" s="46">
        <f>SUM(D71:D93)</f>
        <v>120.05000000000001</v>
      </c>
      <c r="E94" s="46">
        <f>SUM(E71:E93)</f>
        <v>31</v>
      </c>
      <c r="F94" s="46">
        <f>SUM(F71:F93)</f>
        <v>449.9</v>
      </c>
      <c r="G94" s="44">
        <f>SUM(G70:G93)</f>
        <v>8650.94</v>
      </c>
      <c r="H94" s="46">
        <f t="shared" ref="H94:T94" si="31">SUM(H71:H93)</f>
        <v>1934.5</v>
      </c>
      <c r="I94" s="46">
        <f t="shared" si="31"/>
        <v>15</v>
      </c>
      <c r="J94" s="46">
        <f t="shared" si="31"/>
        <v>1624.7399999999998</v>
      </c>
      <c r="K94" s="46">
        <f t="shared" si="31"/>
        <v>14754.76</v>
      </c>
      <c r="L94" s="46">
        <f t="shared" si="31"/>
        <v>152.11999999999995</v>
      </c>
      <c r="M94" s="46">
        <f t="shared" si="31"/>
        <v>90</v>
      </c>
      <c r="N94" s="46">
        <f t="shared" si="31"/>
        <v>4563.7800000000007</v>
      </c>
      <c r="O94" s="46">
        <f t="shared" si="31"/>
        <v>6663.9399999999978</v>
      </c>
      <c r="P94" s="46">
        <f t="shared" si="31"/>
        <v>1396.7399999999998</v>
      </c>
      <c r="Q94" s="46">
        <f t="shared" si="31"/>
        <v>22625</v>
      </c>
      <c r="R94" s="46">
        <f t="shared" si="31"/>
        <v>40</v>
      </c>
      <c r="S94" s="46">
        <f t="shared" si="31"/>
        <v>16504.73</v>
      </c>
      <c r="T94" s="46">
        <f t="shared" si="31"/>
        <v>0</v>
      </c>
      <c r="U94" s="44">
        <f>SUM(U70:U93)</f>
        <v>70365.310000000012</v>
      </c>
      <c r="V94" s="46">
        <f>SUM(V71:V93)</f>
        <v>7499.04</v>
      </c>
      <c r="W94" s="46">
        <f>SUM(W70:W93)</f>
        <v>0</v>
      </c>
      <c r="X94" s="44">
        <f>SUM(X70:X93)</f>
        <v>7499.04</v>
      </c>
      <c r="Y94" s="46">
        <f>SUM(Y71:Y93)</f>
        <v>1536.78</v>
      </c>
      <c r="Z94" s="46">
        <f>SUM(Z71:Z93)</f>
        <v>23.71</v>
      </c>
      <c r="AA94" s="46">
        <f>SUM(AA71:AA93)</f>
        <v>1525.7800000000002</v>
      </c>
      <c r="AB94" s="46">
        <f>SUM(AB71:AB93)</f>
        <v>0</v>
      </c>
      <c r="AC94" s="44">
        <f>SUM(AC70:AC93)</f>
        <v>3086.27</v>
      </c>
      <c r="AD94" s="46">
        <f>SUM(AD70:AD93)</f>
        <v>16354.780000000002</v>
      </c>
      <c r="AE94" s="44">
        <f>SUM(AE70:AE93)</f>
        <v>16354.780000000002</v>
      </c>
      <c r="AF94" s="46"/>
      <c r="AG94" s="52">
        <f>SUM(AG70:AG93)</f>
        <v>105956.34000000001</v>
      </c>
      <c r="AH94" s="4"/>
      <c r="AI94" s="4"/>
    </row>
    <row r="95" spans="1:35">
      <c r="A95" s="53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4"/>
      <c r="V95" s="46"/>
      <c r="W95" s="46"/>
      <c r="X95" s="44"/>
      <c r="Y95" s="46"/>
      <c r="Z95" s="46"/>
      <c r="AA95" s="46"/>
      <c r="AB95" s="46"/>
      <c r="AC95" s="44"/>
      <c r="AD95" s="46"/>
      <c r="AE95" s="44" t="s">
        <v>34</v>
      </c>
      <c r="AF95" s="46"/>
      <c r="AG95" s="52">
        <v>38148.019999999997</v>
      </c>
    </row>
    <row r="96" spans="1:35">
      <c r="A96" s="54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4"/>
      <c r="V96" s="46"/>
      <c r="W96" s="46"/>
      <c r="X96" s="44"/>
      <c r="Y96" s="46"/>
      <c r="Z96" s="46"/>
      <c r="AA96" s="46"/>
      <c r="AB96" s="46"/>
      <c r="AC96" s="44"/>
      <c r="AD96" s="46"/>
      <c r="AE96" s="44" t="s">
        <v>35</v>
      </c>
      <c r="AF96" s="46"/>
      <c r="AG96" s="52">
        <v>114444.07</v>
      </c>
    </row>
    <row r="97" spans="1:105" ht="16.5" customHeight="1">
      <c r="A97" s="54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4"/>
      <c r="V97" s="46"/>
      <c r="W97" s="46"/>
      <c r="X97" s="44"/>
      <c r="Y97" s="46"/>
      <c r="Z97" s="46"/>
      <c r="AA97" s="46"/>
      <c r="AB97" s="46"/>
      <c r="AC97" s="44"/>
      <c r="AD97" s="46"/>
      <c r="AE97" s="44"/>
      <c r="AF97" s="46"/>
      <c r="AG97" s="52"/>
    </row>
    <row r="98" spans="1:105" ht="16.5" customHeight="1">
      <c r="A98" s="54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4"/>
      <c r="V98" s="46"/>
      <c r="W98" s="46"/>
      <c r="X98" s="44"/>
      <c r="Y98" s="46"/>
      <c r="Z98" s="46"/>
      <c r="AA98" s="46"/>
      <c r="AB98" s="46"/>
      <c r="AC98" s="44"/>
      <c r="AD98" s="46"/>
      <c r="AE98" s="8" t="s">
        <v>63</v>
      </c>
      <c r="AG98" s="52">
        <f>SUM(AG93:AG96)</f>
        <v>258548.43000000002</v>
      </c>
    </row>
    <row r="99" spans="1:105" ht="27" customHeight="1">
      <c r="B99" s="4"/>
      <c r="C99" s="4"/>
      <c r="D99" s="103" t="s">
        <v>28</v>
      </c>
      <c r="E99" s="103"/>
      <c r="F99" s="103"/>
      <c r="G99" s="103"/>
      <c r="H99" s="103"/>
      <c r="I99" s="103"/>
      <c r="J99" s="103"/>
      <c r="K99" s="97"/>
      <c r="L99" s="97"/>
      <c r="M99" s="4"/>
      <c r="N99" s="4"/>
      <c r="O99" s="4"/>
      <c r="P99" s="4"/>
      <c r="Q99" s="4"/>
      <c r="R99" s="4"/>
      <c r="S99" s="4"/>
      <c r="T99" s="4"/>
      <c r="U99" s="8"/>
      <c r="V99" s="4"/>
      <c r="W99" s="4"/>
      <c r="X99" s="8"/>
      <c r="Y99" s="4"/>
      <c r="Z99" s="4"/>
      <c r="AA99" s="4"/>
      <c r="AB99" s="4"/>
      <c r="AC99" s="8"/>
      <c r="AD99" s="4"/>
      <c r="AE99"/>
      <c r="AG99"/>
    </row>
    <row r="100" spans="1:105" ht="27" customHeight="1">
      <c r="B100" s="4"/>
      <c r="C100" s="4"/>
      <c r="D100" s="103" t="s">
        <v>81</v>
      </c>
      <c r="E100" s="103"/>
      <c r="F100" s="103"/>
      <c r="G100" s="103"/>
      <c r="H100" s="103"/>
      <c r="I100" s="103"/>
      <c r="J100" s="103"/>
      <c r="K100" s="97"/>
      <c r="L100" s="97"/>
      <c r="M100" s="4"/>
      <c r="N100" s="4"/>
      <c r="O100" s="4"/>
      <c r="P100" s="4"/>
      <c r="Q100" s="4"/>
      <c r="R100" s="4"/>
      <c r="S100" s="4"/>
      <c r="T100" s="4"/>
      <c r="U100" s="8"/>
      <c r="V100" s="4"/>
      <c r="W100" s="4"/>
      <c r="X100" s="8"/>
      <c r="Y100" s="4"/>
      <c r="Z100" s="4"/>
      <c r="AA100" s="4"/>
      <c r="AB100" s="4"/>
      <c r="AC100" s="8"/>
      <c r="AD100" s="4"/>
      <c r="AG100" s="20"/>
    </row>
    <row r="101" spans="1:105">
      <c r="B101" s="4"/>
      <c r="C101" s="4"/>
      <c r="D101" s="4"/>
      <c r="E101" s="4"/>
      <c r="F101" s="4"/>
      <c r="G101" s="8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8"/>
      <c r="V101" s="4"/>
      <c r="W101" s="4"/>
      <c r="X101" s="8"/>
      <c r="Y101" s="4"/>
      <c r="Z101" s="4"/>
      <c r="AA101" s="4"/>
      <c r="AB101" s="4"/>
      <c r="AC101" s="8"/>
      <c r="AD101" s="4"/>
      <c r="AE101" s="8"/>
      <c r="AG101" s="8"/>
    </row>
    <row r="102" spans="1:105" s="19" customFormat="1" ht="20.25" customHeight="1">
      <c r="A102" s="55"/>
      <c r="B102" s="37">
        <v>85119001</v>
      </c>
      <c r="C102" s="37">
        <v>85119003</v>
      </c>
      <c r="D102" s="37">
        <v>85119018</v>
      </c>
      <c r="E102" s="37">
        <v>11802</v>
      </c>
      <c r="F102" s="37">
        <v>11804</v>
      </c>
      <c r="G102" s="37">
        <v>21310001</v>
      </c>
      <c r="H102" s="37">
        <v>85801005</v>
      </c>
      <c r="I102" s="37">
        <v>858011006</v>
      </c>
      <c r="J102" s="37">
        <v>85801008</v>
      </c>
      <c r="K102" s="37">
        <v>85801009</v>
      </c>
      <c r="L102" s="37">
        <v>85801099</v>
      </c>
      <c r="M102" s="37">
        <v>85801011</v>
      </c>
      <c r="N102" s="37">
        <v>85801014</v>
      </c>
      <c r="O102" s="37">
        <v>85801015</v>
      </c>
      <c r="P102" s="37">
        <v>85801017</v>
      </c>
      <c r="Q102" s="37">
        <v>85801018</v>
      </c>
      <c r="R102" s="37">
        <v>85801019</v>
      </c>
      <c r="S102" s="37">
        <v>95803010</v>
      </c>
      <c r="T102" s="37">
        <v>85803099</v>
      </c>
      <c r="U102" s="37">
        <v>21312001</v>
      </c>
      <c r="V102" s="37">
        <v>85807001</v>
      </c>
      <c r="W102" s="37">
        <v>85807099</v>
      </c>
      <c r="X102" s="37">
        <v>21314001</v>
      </c>
      <c r="Y102" s="37">
        <v>85601002</v>
      </c>
      <c r="Z102" s="37">
        <v>85601012</v>
      </c>
      <c r="AA102" s="37">
        <v>85601014</v>
      </c>
      <c r="AB102" s="37">
        <v>85909099</v>
      </c>
      <c r="AC102" s="37">
        <v>21315001</v>
      </c>
    </row>
    <row r="103" spans="1:105" s="58" customFormat="1" ht="60.75" customHeight="1">
      <c r="A103" s="56" t="s">
        <v>82</v>
      </c>
      <c r="B103" s="24" t="s">
        <v>0</v>
      </c>
      <c r="C103" s="24" t="s">
        <v>1</v>
      </c>
      <c r="D103" s="24" t="s">
        <v>2</v>
      </c>
      <c r="E103" s="24" t="s">
        <v>39</v>
      </c>
      <c r="F103" s="24" t="s">
        <v>40</v>
      </c>
      <c r="G103" s="24" t="s">
        <v>22</v>
      </c>
      <c r="H103" s="24" t="s">
        <v>3</v>
      </c>
      <c r="I103" s="24" t="s">
        <v>4</v>
      </c>
      <c r="J103" s="24" t="s">
        <v>5</v>
      </c>
      <c r="K103" s="24" t="s">
        <v>6</v>
      </c>
      <c r="L103" s="24" t="s">
        <v>7</v>
      </c>
      <c r="M103" s="24" t="s">
        <v>8</v>
      </c>
      <c r="N103" s="24" t="s">
        <v>9</v>
      </c>
      <c r="O103" s="24" t="s">
        <v>10</v>
      </c>
      <c r="P103" s="24" t="s">
        <v>11</v>
      </c>
      <c r="Q103" s="24" t="s">
        <v>12</v>
      </c>
      <c r="R103" s="24" t="s">
        <v>13</v>
      </c>
      <c r="S103" s="24" t="s">
        <v>14</v>
      </c>
      <c r="T103" s="24" t="s">
        <v>15</v>
      </c>
      <c r="U103" s="24" t="s">
        <v>23</v>
      </c>
      <c r="V103" s="24" t="s">
        <v>25</v>
      </c>
      <c r="W103" s="24" t="s">
        <v>16</v>
      </c>
      <c r="X103" s="24" t="s">
        <v>24</v>
      </c>
      <c r="Y103" s="24" t="s">
        <v>17</v>
      </c>
      <c r="Z103" s="24" t="s">
        <v>18</v>
      </c>
      <c r="AA103" s="24" t="s">
        <v>19</v>
      </c>
      <c r="AB103" s="24" t="s">
        <v>20</v>
      </c>
      <c r="AC103" s="24" t="s">
        <v>26</v>
      </c>
      <c r="AD103" s="24" t="s">
        <v>21</v>
      </c>
      <c r="AE103" s="24" t="s">
        <v>27</v>
      </c>
      <c r="AF103" s="57"/>
      <c r="AG103" s="24" t="s">
        <v>53</v>
      </c>
    </row>
    <row r="104" spans="1:105">
      <c r="B104" s="22"/>
      <c r="C104" s="4"/>
      <c r="D104" s="4"/>
      <c r="E104" s="4"/>
      <c r="F104" s="4"/>
      <c r="G104" s="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8"/>
      <c r="V104" s="4"/>
      <c r="W104" s="4"/>
      <c r="X104" s="8"/>
      <c r="Y104" s="4"/>
      <c r="Z104" s="4"/>
      <c r="AA104" s="4"/>
      <c r="AB104" s="4"/>
      <c r="AC104" s="8"/>
      <c r="AD104" s="4"/>
      <c r="AE104" s="8"/>
      <c r="AG104" s="8"/>
    </row>
    <row r="105" spans="1:105">
      <c r="A105" s="53">
        <v>43556</v>
      </c>
      <c r="B105" s="46">
        <v>337.46</v>
      </c>
      <c r="C105" s="46">
        <v>0</v>
      </c>
      <c r="D105" s="46">
        <v>0</v>
      </c>
      <c r="E105" s="46">
        <v>0</v>
      </c>
      <c r="F105" s="46">
        <v>4.5</v>
      </c>
      <c r="G105" s="44">
        <f>SUM(B105:F105)</f>
        <v>341.96</v>
      </c>
      <c r="H105" s="46">
        <v>79.5</v>
      </c>
      <c r="I105" s="46">
        <v>1</v>
      </c>
      <c r="J105" s="46">
        <v>9.25</v>
      </c>
      <c r="K105" s="46">
        <v>147.63999999999999</v>
      </c>
      <c r="L105" s="46">
        <v>1.89</v>
      </c>
      <c r="M105" s="46">
        <v>18</v>
      </c>
      <c r="N105" s="46">
        <v>56.91</v>
      </c>
      <c r="O105" s="46">
        <v>0</v>
      </c>
      <c r="P105" s="46">
        <v>7.82</v>
      </c>
      <c r="Q105" s="46">
        <v>0</v>
      </c>
      <c r="R105" s="46">
        <v>2.5</v>
      </c>
      <c r="S105" s="46">
        <v>382.93</v>
      </c>
      <c r="T105" s="46">
        <v>0</v>
      </c>
      <c r="U105" s="44">
        <f>SUM(H105:T105)</f>
        <v>707.43999999999994</v>
      </c>
      <c r="V105" s="46">
        <v>137.94999999999999</v>
      </c>
      <c r="W105" s="46">
        <v>0</v>
      </c>
      <c r="X105" s="44">
        <f>SUM(V105:W105)</f>
        <v>137.94999999999999</v>
      </c>
      <c r="Y105" s="46">
        <v>4.66</v>
      </c>
      <c r="Z105" s="46">
        <v>0</v>
      </c>
      <c r="AA105" s="46">
        <v>20.48</v>
      </c>
      <c r="AB105" s="46">
        <v>0</v>
      </c>
      <c r="AC105" s="44">
        <f>SUM(Y105:AB105)</f>
        <v>25.14</v>
      </c>
      <c r="AD105" s="46">
        <v>8.7799999999999994</v>
      </c>
      <c r="AE105" s="44">
        <f>SUM(AD105)</f>
        <v>8.7799999999999994</v>
      </c>
      <c r="AF105" s="46"/>
      <c r="AG105" s="44">
        <f t="shared" ref="AG105:AG123" si="32">AE105+AC105+X105+U105+G105</f>
        <v>1221.27</v>
      </c>
    </row>
    <row r="106" spans="1:105">
      <c r="A106" s="53">
        <v>43557</v>
      </c>
      <c r="B106" s="46">
        <v>12.8</v>
      </c>
      <c r="C106" s="46">
        <v>0</v>
      </c>
      <c r="D106" s="46">
        <v>0</v>
      </c>
      <c r="E106" s="46">
        <v>0</v>
      </c>
      <c r="F106" s="46">
        <v>72</v>
      </c>
      <c r="G106" s="44">
        <f>SUM(B106:F106)</f>
        <v>84.8</v>
      </c>
      <c r="H106" s="46">
        <v>82</v>
      </c>
      <c r="I106" s="46">
        <v>1</v>
      </c>
      <c r="J106" s="46">
        <v>51.53</v>
      </c>
      <c r="K106" s="46">
        <v>352.3</v>
      </c>
      <c r="L106" s="46">
        <v>2.88</v>
      </c>
      <c r="M106" s="46">
        <v>0</v>
      </c>
      <c r="N106" s="46">
        <v>163.29</v>
      </c>
      <c r="O106" s="46">
        <v>935.69</v>
      </c>
      <c r="P106" s="46">
        <v>46.68</v>
      </c>
      <c r="Q106" s="46">
        <v>0</v>
      </c>
      <c r="R106" s="46">
        <v>0</v>
      </c>
      <c r="S106" s="46">
        <v>2026.15</v>
      </c>
      <c r="T106" s="46">
        <v>0</v>
      </c>
      <c r="U106" s="44">
        <f>SUM(H106:T106)</f>
        <v>3661.5200000000004</v>
      </c>
      <c r="V106" s="46">
        <v>275.39999999999998</v>
      </c>
      <c r="W106" s="46">
        <v>0</v>
      </c>
      <c r="X106" s="44">
        <f t="shared" ref="X106:X121" si="33">SUM(V106:W106)</f>
        <v>275.39999999999998</v>
      </c>
      <c r="Y106" s="46"/>
      <c r="Z106" s="46">
        <v>58.84</v>
      </c>
      <c r="AA106" s="46">
        <v>913.7</v>
      </c>
      <c r="AB106" s="46">
        <v>0</v>
      </c>
      <c r="AC106" s="44">
        <f t="shared" ref="AC106:AC121" si="34">SUM(Y106:AB106)</f>
        <v>972.54000000000008</v>
      </c>
      <c r="AD106" s="46">
        <v>344.52</v>
      </c>
      <c r="AE106" s="44">
        <f t="shared" ref="AE106:AE121" si="35">SUM(AD106)</f>
        <v>344.52</v>
      </c>
      <c r="AF106" s="46"/>
      <c r="AG106" s="44">
        <f t="shared" si="32"/>
        <v>5338.7800000000007</v>
      </c>
    </row>
    <row r="107" spans="1:105">
      <c r="A107" s="53">
        <v>43558</v>
      </c>
      <c r="B107" s="46">
        <v>1.5</v>
      </c>
      <c r="C107" s="46">
        <v>0</v>
      </c>
      <c r="D107" s="46">
        <v>0</v>
      </c>
      <c r="E107" s="46">
        <v>0</v>
      </c>
      <c r="F107" s="46">
        <v>0</v>
      </c>
      <c r="G107" s="44">
        <f t="shared" ref="G107:G112" si="36">SUM(B107:F107)</f>
        <v>1.5</v>
      </c>
      <c r="H107" s="46">
        <v>62.5</v>
      </c>
      <c r="I107" s="46">
        <v>0</v>
      </c>
      <c r="J107" s="46">
        <v>84.11</v>
      </c>
      <c r="K107" s="46">
        <v>50.52</v>
      </c>
      <c r="L107" s="46">
        <v>0.86</v>
      </c>
      <c r="M107" s="46">
        <v>0</v>
      </c>
      <c r="N107" s="46">
        <v>73.81</v>
      </c>
      <c r="O107" s="46">
        <v>396.92</v>
      </c>
      <c r="P107" s="46">
        <v>18.579999999999998</v>
      </c>
      <c r="Q107" s="46">
        <v>0</v>
      </c>
      <c r="R107" s="46">
        <v>0</v>
      </c>
      <c r="S107" s="46">
        <v>295</v>
      </c>
      <c r="T107" s="46">
        <v>0</v>
      </c>
      <c r="U107" s="44">
        <f t="shared" ref="U107:U118" si="37">SUM(H107:T107)</f>
        <v>982.30000000000007</v>
      </c>
      <c r="V107" s="46">
        <v>259.82</v>
      </c>
      <c r="W107" s="46">
        <v>0</v>
      </c>
      <c r="X107" s="44">
        <f t="shared" ref="X107:X118" si="38">SUM(V107:W107)</f>
        <v>259.82</v>
      </c>
      <c r="Y107" s="46">
        <v>146.02000000000001</v>
      </c>
      <c r="Z107" s="46">
        <v>0</v>
      </c>
      <c r="AA107" s="46">
        <v>107.11</v>
      </c>
      <c r="AB107" s="46">
        <v>0</v>
      </c>
      <c r="AC107" s="44">
        <f t="shared" ref="AC107:AC118" si="39">SUM(Y107:AB107)</f>
        <v>253.13</v>
      </c>
      <c r="AD107" s="46">
        <v>701.92</v>
      </c>
      <c r="AE107" s="44">
        <f t="shared" ref="AE107:AE118" si="40">SUM(AD107)</f>
        <v>701.92</v>
      </c>
      <c r="AF107" s="46"/>
      <c r="AG107" s="44">
        <f t="shared" si="32"/>
        <v>2198.67</v>
      </c>
    </row>
    <row r="108" spans="1:105">
      <c r="A108" s="53"/>
      <c r="B108" s="46"/>
      <c r="C108" s="46"/>
      <c r="D108" s="46"/>
      <c r="E108" s="46"/>
      <c r="F108" s="46"/>
      <c r="G108" s="44">
        <f t="shared" si="36"/>
        <v>0</v>
      </c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4">
        <f t="shared" si="37"/>
        <v>0</v>
      </c>
      <c r="V108" s="46"/>
      <c r="W108" s="46"/>
      <c r="X108" s="44">
        <f t="shared" si="38"/>
        <v>0</v>
      </c>
      <c r="Y108" s="46"/>
      <c r="Z108" s="46"/>
      <c r="AA108" s="46"/>
      <c r="AB108" s="46"/>
      <c r="AC108" s="44">
        <f t="shared" si="39"/>
        <v>0</v>
      </c>
      <c r="AD108" s="46"/>
      <c r="AE108" s="44">
        <f t="shared" si="40"/>
        <v>0</v>
      </c>
      <c r="AF108" s="46"/>
      <c r="AG108" s="44">
        <f t="shared" si="32"/>
        <v>0</v>
      </c>
    </row>
    <row r="109" spans="1:105">
      <c r="A109" s="53"/>
      <c r="B109" s="46"/>
      <c r="C109" s="46"/>
      <c r="D109" s="46"/>
      <c r="E109" s="46"/>
      <c r="F109" s="46"/>
      <c r="G109" s="44">
        <f t="shared" si="36"/>
        <v>0</v>
      </c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4">
        <f t="shared" si="37"/>
        <v>0</v>
      </c>
      <c r="V109" s="46"/>
      <c r="W109" s="46"/>
      <c r="X109" s="44">
        <f t="shared" si="38"/>
        <v>0</v>
      </c>
      <c r="Y109" s="46"/>
      <c r="Z109" s="46"/>
      <c r="AA109" s="46"/>
      <c r="AB109" s="46"/>
      <c r="AC109" s="44">
        <f t="shared" si="39"/>
        <v>0</v>
      </c>
      <c r="AD109" s="46"/>
      <c r="AE109" s="44">
        <f t="shared" si="40"/>
        <v>0</v>
      </c>
      <c r="AF109" s="46"/>
      <c r="AG109" s="44">
        <f t="shared" si="32"/>
        <v>0</v>
      </c>
    </row>
    <row r="110" spans="1:105">
      <c r="A110" s="53"/>
      <c r="B110" s="46"/>
      <c r="C110" s="46"/>
      <c r="D110" s="46"/>
      <c r="E110" s="46"/>
      <c r="F110" s="46"/>
      <c r="G110" s="44">
        <f t="shared" si="36"/>
        <v>0</v>
      </c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4">
        <f t="shared" si="37"/>
        <v>0</v>
      </c>
      <c r="V110" s="46"/>
      <c r="W110" s="46"/>
      <c r="X110" s="44">
        <f t="shared" si="38"/>
        <v>0</v>
      </c>
      <c r="Y110" s="46"/>
      <c r="Z110" s="46"/>
      <c r="AA110" s="46"/>
      <c r="AB110" s="46"/>
      <c r="AC110" s="44">
        <f t="shared" si="39"/>
        <v>0</v>
      </c>
      <c r="AD110" s="46"/>
      <c r="AE110" s="44">
        <f t="shared" si="40"/>
        <v>0</v>
      </c>
      <c r="AF110" s="46"/>
      <c r="AG110" s="44">
        <f t="shared" si="32"/>
        <v>0</v>
      </c>
      <c r="AI110" s="102"/>
      <c r="AJ110" s="102"/>
      <c r="AK110" s="102"/>
      <c r="AL110" s="102"/>
    </row>
    <row r="111" spans="1:105">
      <c r="A111" s="53"/>
      <c r="B111" s="46"/>
      <c r="C111" s="46"/>
      <c r="D111" s="46"/>
      <c r="E111" s="46"/>
      <c r="F111" s="46"/>
      <c r="G111" s="44">
        <f t="shared" si="36"/>
        <v>0</v>
      </c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4">
        <f t="shared" si="37"/>
        <v>0</v>
      </c>
      <c r="V111" s="46"/>
      <c r="W111" s="46"/>
      <c r="X111" s="44">
        <f t="shared" si="38"/>
        <v>0</v>
      </c>
      <c r="Y111" s="46"/>
      <c r="Z111" s="46"/>
      <c r="AA111" s="46"/>
      <c r="AB111" s="46"/>
      <c r="AC111" s="44">
        <f t="shared" si="39"/>
        <v>0</v>
      </c>
      <c r="AD111" s="46"/>
      <c r="AE111" s="44">
        <f t="shared" si="40"/>
        <v>0</v>
      </c>
      <c r="AF111" s="46"/>
      <c r="AG111" s="44">
        <f t="shared" si="32"/>
        <v>0</v>
      </c>
      <c r="DA111" t="s">
        <v>42</v>
      </c>
    </row>
    <row r="112" spans="1:105">
      <c r="A112" s="53"/>
      <c r="B112" s="46"/>
      <c r="C112" s="46"/>
      <c r="D112" s="46"/>
      <c r="E112" s="46"/>
      <c r="F112" s="46"/>
      <c r="G112" s="44">
        <f t="shared" si="36"/>
        <v>0</v>
      </c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4">
        <f t="shared" si="37"/>
        <v>0</v>
      </c>
      <c r="V112" s="46"/>
      <c r="W112" s="46"/>
      <c r="X112" s="44">
        <f>SUM(V112:W112)</f>
        <v>0</v>
      </c>
      <c r="Y112" s="46"/>
      <c r="Z112" s="46"/>
      <c r="AA112" s="46"/>
      <c r="AB112" s="46"/>
      <c r="AC112" s="44">
        <f t="shared" si="39"/>
        <v>0</v>
      </c>
      <c r="AD112" s="46"/>
      <c r="AE112" s="44">
        <f t="shared" si="40"/>
        <v>0</v>
      </c>
      <c r="AF112" s="46"/>
      <c r="AG112" s="44">
        <f t="shared" si="32"/>
        <v>0</v>
      </c>
    </row>
    <row r="113" spans="1:35">
      <c r="A113" s="53"/>
      <c r="B113" s="46"/>
      <c r="C113" s="46"/>
      <c r="D113" s="46"/>
      <c r="E113" s="46"/>
      <c r="F113" s="46"/>
      <c r="G113" s="44">
        <f t="shared" ref="G113:G117" si="41">SUM(B113:F113)</f>
        <v>0</v>
      </c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4">
        <f t="shared" si="37"/>
        <v>0</v>
      </c>
      <c r="V113" s="46"/>
      <c r="W113" s="46"/>
      <c r="X113" s="44">
        <f t="shared" si="38"/>
        <v>0</v>
      </c>
      <c r="Y113" s="46"/>
      <c r="Z113" s="46"/>
      <c r="AA113" s="46"/>
      <c r="AB113" s="46"/>
      <c r="AC113" s="44">
        <f t="shared" si="39"/>
        <v>0</v>
      </c>
      <c r="AD113" s="46"/>
      <c r="AE113" s="44">
        <f t="shared" si="40"/>
        <v>0</v>
      </c>
      <c r="AF113" s="46"/>
      <c r="AG113" s="44">
        <f t="shared" si="32"/>
        <v>0</v>
      </c>
    </row>
    <row r="114" spans="1:35">
      <c r="A114" s="53"/>
      <c r="B114" s="46"/>
      <c r="C114" s="46"/>
      <c r="D114" s="46"/>
      <c r="E114" s="46"/>
      <c r="F114" s="46"/>
      <c r="G114" s="44">
        <f t="shared" si="41"/>
        <v>0</v>
      </c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4">
        <f t="shared" si="37"/>
        <v>0</v>
      </c>
      <c r="V114" s="46"/>
      <c r="W114" s="46"/>
      <c r="X114" s="44">
        <f t="shared" si="38"/>
        <v>0</v>
      </c>
      <c r="Y114" s="46"/>
      <c r="Z114" s="46"/>
      <c r="AA114" s="46"/>
      <c r="AB114" s="46"/>
      <c r="AC114" s="44">
        <f t="shared" si="39"/>
        <v>0</v>
      </c>
      <c r="AD114" s="46"/>
      <c r="AE114" s="44">
        <f t="shared" si="40"/>
        <v>0</v>
      </c>
      <c r="AF114" s="46"/>
      <c r="AG114" s="44">
        <f t="shared" si="32"/>
        <v>0</v>
      </c>
    </row>
    <row r="115" spans="1:35">
      <c r="A115" s="53"/>
      <c r="B115" s="46"/>
      <c r="C115" s="46"/>
      <c r="D115" s="46"/>
      <c r="E115" s="46"/>
      <c r="F115" s="46"/>
      <c r="G115" s="44">
        <f t="shared" si="41"/>
        <v>0</v>
      </c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4">
        <f t="shared" si="37"/>
        <v>0</v>
      </c>
      <c r="V115" s="46"/>
      <c r="W115" s="46"/>
      <c r="X115" s="44">
        <f t="shared" si="38"/>
        <v>0</v>
      </c>
      <c r="Y115" s="46"/>
      <c r="Z115" s="46"/>
      <c r="AA115" s="46"/>
      <c r="AB115" s="46"/>
      <c r="AC115" s="44">
        <f t="shared" si="39"/>
        <v>0</v>
      </c>
      <c r="AD115" s="46"/>
      <c r="AE115" s="44">
        <f t="shared" si="40"/>
        <v>0</v>
      </c>
      <c r="AF115" s="46"/>
      <c r="AG115" s="44">
        <f t="shared" si="32"/>
        <v>0</v>
      </c>
    </row>
    <row r="116" spans="1:35">
      <c r="A116" s="53"/>
      <c r="B116" s="46"/>
      <c r="C116" s="46"/>
      <c r="D116" s="46"/>
      <c r="E116" s="46"/>
      <c r="F116" s="46"/>
      <c r="G116" s="44">
        <f t="shared" si="41"/>
        <v>0</v>
      </c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4">
        <f t="shared" si="37"/>
        <v>0</v>
      </c>
      <c r="V116" s="46"/>
      <c r="W116" s="46"/>
      <c r="X116" s="44">
        <f t="shared" si="38"/>
        <v>0</v>
      </c>
      <c r="Y116" s="46"/>
      <c r="Z116" s="46"/>
      <c r="AA116" s="46"/>
      <c r="AB116" s="46"/>
      <c r="AC116" s="44">
        <f t="shared" si="39"/>
        <v>0</v>
      </c>
      <c r="AD116" s="46"/>
      <c r="AE116" s="44">
        <f t="shared" si="40"/>
        <v>0</v>
      </c>
      <c r="AF116" s="46"/>
      <c r="AG116" s="44">
        <f t="shared" si="32"/>
        <v>0</v>
      </c>
    </row>
    <row r="117" spans="1:35">
      <c r="A117" s="53"/>
      <c r="B117" s="46"/>
      <c r="C117" s="46"/>
      <c r="D117" s="46"/>
      <c r="E117" s="46"/>
      <c r="F117" s="46"/>
      <c r="G117" s="44">
        <f t="shared" si="41"/>
        <v>0</v>
      </c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4">
        <f t="shared" si="37"/>
        <v>0</v>
      </c>
      <c r="V117" s="46"/>
      <c r="W117" s="46"/>
      <c r="X117" s="44">
        <f t="shared" si="38"/>
        <v>0</v>
      </c>
      <c r="Y117" s="46"/>
      <c r="Z117" s="46"/>
      <c r="AA117" s="46"/>
      <c r="AB117" s="46"/>
      <c r="AC117" s="44">
        <f t="shared" si="39"/>
        <v>0</v>
      </c>
      <c r="AD117" s="46"/>
      <c r="AE117" s="44">
        <f t="shared" si="40"/>
        <v>0</v>
      </c>
      <c r="AF117" s="46"/>
      <c r="AG117" s="44">
        <f t="shared" si="32"/>
        <v>0</v>
      </c>
    </row>
    <row r="118" spans="1:35">
      <c r="A118" s="53"/>
      <c r="B118" s="46"/>
      <c r="C118" s="46"/>
      <c r="D118" s="46"/>
      <c r="E118" s="46"/>
      <c r="F118" s="46"/>
      <c r="G118" s="44">
        <f t="shared" ref="G118" si="42">SUM(B118:D118)</f>
        <v>0</v>
      </c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4">
        <f t="shared" si="37"/>
        <v>0</v>
      </c>
      <c r="V118" s="46"/>
      <c r="W118" s="46"/>
      <c r="X118" s="44">
        <f t="shared" si="38"/>
        <v>0</v>
      </c>
      <c r="Y118" s="46"/>
      <c r="Z118" s="46"/>
      <c r="AA118" s="46"/>
      <c r="AB118" s="46"/>
      <c r="AC118" s="44">
        <f t="shared" si="39"/>
        <v>0</v>
      </c>
      <c r="AD118" s="46"/>
      <c r="AE118" s="44">
        <f t="shared" si="40"/>
        <v>0</v>
      </c>
      <c r="AF118" s="46"/>
      <c r="AG118" s="44">
        <f t="shared" si="32"/>
        <v>0</v>
      </c>
    </row>
    <row r="119" spans="1:35">
      <c r="A119" s="53"/>
      <c r="B119" s="46"/>
      <c r="C119" s="46"/>
      <c r="D119" s="46"/>
      <c r="E119" s="46"/>
      <c r="F119" s="46"/>
      <c r="G119" s="44">
        <f>SUM(B119:F119)</f>
        <v>0</v>
      </c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4">
        <f t="shared" ref="U119:U121" si="43">SUM(H119:T119)</f>
        <v>0</v>
      </c>
      <c r="V119" s="46"/>
      <c r="W119" s="46"/>
      <c r="X119" s="44">
        <f t="shared" si="33"/>
        <v>0</v>
      </c>
      <c r="Y119" s="46"/>
      <c r="Z119" s="46"/>
      <c r="AA119" s="46"/>
      <c r="AB119" s="46"/>
      <c r="AC119" s="44">
        <f t="shared" si="34"/>
        <v>0</v>
      </c>
      <c r="AD119" s="46"/>
      <c r="AE119" s="44">
        <f t="shared" si="35"/>
        <v>0</v>
      </c>
      <c r="AF119" s="46"/>
      <c r="AG119" s="44">
        <f t="shared" si="32"/>
        <v>0</v>
      </c>
    </row>
    <row r="120" spans="1:35">
      <c r="A120" s="53"/>
      <c r="B120" s="46"/>
      <c r="C120" s="46"/>
      <c r="D120" s="46"/>
      <c r="E120" s="46"/>
      <c r="F120" s="46"/>
      <c r="G120" s="44">
        <f t="shared" ref="G120:G123" si="44">SUM(B120:D120)</f>
        <v>0</v>
      </c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4">
        <f t="shared" si="43"/>
        <v>0</v>
      </c>
      <c r="V120" s="46"/>
      <c r="W120" s="46"/>
      <c r="X120" s="44">
        <f t="shared" si="33"/>
        <v>0</v>
      </c>
      <c r="Y120" s="46"/>
      <c r="Z120" s="46"/>
      <c r="AA120" s="46"/>
      <c r="AB120" s="46"/>
      <c r="AC120" s="44">
        <f t="shared" si="34"/>
        <v>0</v>
      </c>
      <c r="AD120" s="46"/>
      <c r="AE120" s="44">
        <f t="shared" si="35"/>
        <v>0</v>
      </c>
      <c r="AF120" s="46"/>
      <c r="AG120" s="44">
        <f t="shared" si="32"/>
        <v>0</v>
      </c>
    </row>
    <row r="121" spans="1:35">
      <c r="A121" s="53"/>
      <c r="B121" s="46"/>
      <c r="C121" s="46"/>
      <c r="D121" s="46"/>
      <c r="E121" s="46"/>
      <c r="F121" s="46"/>
      <c r="G121" s="44">
        <f t="shared" si="44"/>
        <v>0</v>
      </c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4">
        <f t="shared" si="43"/>
        <v>0</v>
      </c>
      <c r="V121" s="46"/>
      <c r="W121" s="46"/>
      <c r="X121" s="44">
        <f t="shared" si="33"/>
        <v>0</v>
      </c>
      <c r="Y121" s="46"/>
      <c r="Z121" s="46"/>
      <c r="AA121" s="46"/>
      <c r="AB121" s="46"/>
      <c r="AC121" s="44">
        <f t="shared" si="34"/>
        <v>0</v>
      </c>
      <c r="AD121" s="46"/>
      <c r="AE121" s="44">
        <f t="shared" si="35"/>
        <v>0</v>
      </c>
      <c r="AF121" s="46"/>
      <c r="AG121" s="44">
        <f t="shared" si="32"/>
        <v>0</v>
      </c>
    </row>
    <row r="122" spans="1:35">
      <c r="A122" s="53"/>
      <c r="B122" s="46"/>
      <c r="C122" s="46"/>
      <c r="D122" s="46"/>
      <c r="E122" s="46"/>
      <c r="F122" s="46"/>
      <c r="G122" s="44">
        <f t="shared" si="44"/>
        <v>0</v>
      </c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4">
        <f t="shared" ref="U122:U123" si="45">SUM(H122:T122)</f>
        <v>0</v>
      </c>
      <c r="V122" s="46"/>
      <c r="W122" s="46"/>
      <c r="X122" s="44">
        <f t="shared" ref="X122:X123" si="46">SUM(V122:W122)</f>
        <v>0</v>
      </c>
      <c r="Y122" s="46"/>
      <c r="Z122" s="46"/>
      <c r="AA122" s="46"/>
      <c r="AB122" s="46"/>
      <c r="AC122" s="44">
        <f t="shared" ref="AC122:AC123" si="47">SUM(Y122:AB122)</f>
        <v>0</v>
      </c>
      <c r="AD122" s="46"/>
      <c r="AE122" s="44">
        <f t="shared" ref="AE122:AE123" si="48">SUM(AD122)</f>
        <v>0</v>
      </c>
      <c r="AF122" s="46"/>
      <c r="AG122" s="44">
        <f t="shared" si="32"/>
        <v>0</v>
      </c>
    </row>
    <row r="123" spans="1:35">
      <c r="A123" s="53"/>
      <c r="B123" s="46"/>
      <c r="C123" s="46"/>
      <c r="D123" s="46"/>
      <c r="E123" s="46"/>
      <c r="F123" s="46"/>
      <c r="G123" s="44">
        <f t="shared" si="44"/>
        <v>0</v>
      </c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4">
        <f t="shared" si="45"/>
        <v>0</v>
      </c>
      <c r="V123" s="46"/>
      <c r="W123" s="46"/>
      <c r="X123" s="44">
        <f t="shared" si="46"/>
        <v>0</v>
      </c>
      <c r="Y123" s="46"/>
      <c r="Z123" s="46"/>
      <c r="AA123" s="46"/>
      <c r="AB123" s="46"/>
      <c r="AC123" s="44">
        <f t="shared" si="47"/>
        <v>0</v>
      </c>
      <c r="AD123" s="46"/>
      <c r="AE123" s="44">
        <f t="shared" si="48"/>
        <v>0</v>
      </c>
      <c r="AF123" s="46"/>
      <c r="AG123" s="44">
        <f t="shared" si="32"/>
        <v>0</v>
      </c>
    </row>
    <row r="124" spans="1:35">
      <c r="A124" s="54"/>
      <c r="B124" s="46"/>
      <c r="C124" s="46"/>
      <c r="D124" s="46"/>
      <c r="E124" s="46"/>
      <c r="F124" s="46"/>
      <c r="G124" s="44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4"/>
      <c r="V124" s="46"/>
      <c r="W124" s="46"/>
      <c r="X124" s="44"/>
      <c r="Y124" s="46"/>
      <c r="Z124" s="46"/>
      <c r="AA124" s="46"/>
      <c r="AB124" s="46"/>
      <c r="AC124" s="44"/>
      <c r="AD124" s="46"/>
      <c r="AE124" s="44"/>
      <c r="AF124" s="46"/>
      <c r="AG124" s="44"/>
    </row>
    <row r="125" spans="1:35">
      <c r="A125" s="60"/>
      <c r="B125" s="46">
        <f t="shared" ref="B125:T125" si="49">SUM(B105:B124)</f>
        <v>351.76</v>
      </c>
      <c r="C125" s="46">
        <f t="shared" si="49"/>
        <v>0</v>
      </c>
      <c r="D125" s="46">
        <f t="shared" si="49"/>
        <v>0</v>
      </c>
      <c r="E125" s="46">
        <f t="shared" si="49"/>
        <v>0</v>
      </c>
      <c r="F125" s="46">
        <f t="shared" si="49"/>
        <v>76.5</v>
      </c>
      <c r="G125" s="44">
        <f t="shared" si="49"/>
        <v>428.26</v>
      </c>
      <c r="H125" s="46">
        <f t="shared" si="49"/>
        <v>224</v>
      </c>
      <c r="I125" s="46">
        <f t="shared" si="49"/>
        <v>2</v>
      </c>
      <c r="J125" s="46">
        <f t="shared" si="49"/>
        <v>144.88999999999999</v>
      </c>
      <c r="K125" s="46">
        <f t="shared" si="49"/>
        <v>550.46</v>
      </c>
      <c r="L125" s="46">
        <f t="shared" si="49"/>
        <v>5.63</v>
      </c>
      <c r="M125" s="46">
        <f t="shared" si="49"/>
        <v>18</v>
      </c>
      <c r="N125" s="46">
        <f t="shared" si="49"/>
        <v>294.01</v>
      </c>
      <c r="O125" s="46">
        <f t="shared" si="49"/>
        <v>1332.6100000000001</v>
      </c>
      <c r="P125" s="46">
        <f t="shared" si="49"/>
        <v>73.08</v>
      </c>
      <c r="Q125" s="46">
        <f t="shared" si="49"/>
        <v>0</v>
      </c>
      <c r="R125" s="46">
        <f t="shared" si="49"/>
        <v>2.5</v>
      </c>
      <c r="S125" s="46">
        <f t="shared" si="49"/>
        <v>2704.08</v>
      </c>
      <c r="T125" s="46">
        <f t="shared" si="49"/>
        <v>0</v>
      </c>
      <c r="U125" s="44">
        <f t="shared" ref="U125:AE125" si="50">SUM(U104:U124)</f>
        <v>5351.26</v>
      </c>
      <c r="V125" s="46">
        <f t="shared" si="50"/>
        <v>673.17</v>
      </c>
      <c r="W125" s="46">
        <f t="shared" si="50"/>
        <v>0</v>
      </c>
      <c r="X125" s="44">
        <f t="shared" si="50"/>
        <v>673.17</v>
      </c>
      <c r="Y125" s="46">
        <f t="shared" si="50"/>
        <v>150.68</v>
      </c>
      <c r="Z125" s="46">
        <f t="shared" si="50"/>
        <v>58.84</v>
      </c>
      <c r="AA125" s="46">
        <f t="shared" si="50"/>
        <v>1041.29</v>
      </c>
      <c r="AB125" s="46">
        <f t="shared" si="50"/>
        <v>0</v>
      </c>
      <c r="AC125" s="44">
        <f t="shared" si="50"/>
        <v>1250.81</v>
      </c>
      <c r="AD125" s="46">
        <f t="shared" si="50"/>
        <v>1055.2199999999998</v>
      </c>
      <c r="AE125" s="44">
        <f t="shared" si="50"/>
        <v>1055.2199999999998</v>
      </c>
      <c r="AF125" s="46"/>
      <c r="AG125" s="52">
        <f>SUM(AG104:AG124)</f>
        <v>8758.7200000000012</v>
      </c>
      <c r="AH125" s="4"/>
      <c r="AI125" s="4"/>
    </row>
    <row r="126" spans="1:35">
      <c r="A126" s="54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4" t="s">
        <v>34</v>
      </c>
      <c r="AF126" s="46"/>
      <c r="AG126" s="52">
        <v>35383.410000000003</v>
      </c>
    </row>
    <row r="127" spans="1:35">
      <c r="A127" s="54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4" t="s">
        <v>35</v>
      </c>
      <c r="AF127" s="46"/>
      <c r="AG127" s="52">
        <v>106150.24</v>
      </c>
    </row>
    <row r="128" spans="1:35" ht="16.5" customHeight="1">
      <c r="A128" s="54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4"/>
      <c r="V128" s="46"/>
      <c r="W128" s="46"/>
      <c r="X128" s="44"/>
      <c r="Y128" s="46"/>
      <c r="Z128" s="46"/>
      <c r="AA128" s="46"/>
      <c r="AB128" s="46"/>
      <c r="AC128" s="44"/>
      <c r="AD128" s="46"/>
      <c r="AE128" s="44"/>
      <c r="AF128" s="46"/>
      <c r="AG128" s="52"/>
    </row>
    <row r="129" spans="1:35 16384:16384" ht="16.5" customHeight="1">
      <c r="A129" s="54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4"/>
      <c r="V129" s="46"/>
      <c r="W129" s="46"/>
      <c r="X129" s="44"/>
      <c r="Y129" s="46"/>
      <c r="Z129" s="46"/>
      <c r="AA129" s="46"/>
      <c r="AB129" s="46"/>
      <c r="AC129" s="44"/>
      <c r="AD129" s="46"/>
      <c r="AE129" s="8" t="s">
        <v>63</v>
      </c>
      <c r="AG129" s="52">
        <f>SUM(AG124:AG127)</f>
        <v>150292.37</v>
      </c>
    </row>
    <row r="130" spans="1:35 16384:16384" ht="26.25" customHeight="1">
      <c r="B130" s="4"/>
      <c r="C130" s="4"/>
      <c r="D130" s="97" t="s">
        <v>28</v>
      </c>
      <c r="E130" s="97"/>
      <c r="F130" s="97"/>
      <c r="G130" s="97"/>
      <c r="H130" s="97"/>
      <c r="I130" s="97"/>
      <c r="J130" s="97"/>
      <c r="K130" s="97"/>
      <c r="L130" s="97"/>
      <c r="M130" s="4"/>
      <c r="N130" s="4"/>
      <c r="O130" s="4"/>
      <c r="P130" s="4"/>
      <c r="Q130" s="4"/>
      <c r="R130" s="4"/>
      <c r="S130" s="4"/>
      <c r="T130" s="4"/>
      <c r="U130" s="8"/>
      <c r="V130" s="4"/>
      <c r="W130" s="4"/>
      <c r="X130" s="8"/>
      <c r="Y130" s="4"/>
      <c r="Z130" s="4"/>
      <c r="AA130" s="4"/>
      <c r="AB130" s="4"/>
      <c r="AC130" s="8"/>
      <c r="AD130" s="4"/>
      <c r="AE130"/>
      <c r="AG130"/>
      <c r="XFD130">
        <f>SUM(A130:XFC130)</f>
        <v>0</v>
      </c>
    </row>
    <row r="131" spans="1:35 16384:16384" ht="26.25" customHeight="1">
      <c r="B131" s="4"/>
      <c r="C131" s="4"/>
      <c r="D131" s="97" t="s">
        <v>58</v>
      </c>
      <c r="E131" s="97"/>
      <c r="F131" s="97"/>
      <c r="G131" s="97"/>
      <c r="H131" s="97"/>
      <c r="I131" s="97"/>
      <c r="J131" s="97"/>
      <c r="K131" s="97"/>
      <c r="L131" s="97"/>
      <c r="M131" s="4"/>
      <c r="N131" s="4"/>
      <c r="O131" s="4"/>
      <c r="P131" s="4"/>
      <c r="Q131" s="4"/>
      <c r="R131" s="4"/>
      <c r="S131" s="4"/>
      <c r="T131" s="4"/>
      <c r="U131" s="8"/>
      <c r="V131" s="4"/>
      <c r="W131" s="4"/>
      <c r="X131" s="8"/>
      <c r="Y131" s="4"/>
      <c r="Z131" s="4"/>
      <c r="AA131" s="4"/>
      <c r="AB131" s="4"/>
      <c r="AC131" s="8"/>
      <c r="AD131" s="4"/>
      <c r="AG131" s="20"/>
    </row>
    <row r="132" spans="1:35 16384:16384">
      <c r="B132" s="4"/>
      <c r="C132" s="4"/>
      <c r="D132" s="4"/>
      <c r="E132" s="4"/>
      <c r="F132" s="4"/>
      <c r="G132" s="8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8"/>
      <c r="V132" s="4"/>
      <c r="W132" s="4"/>
      <c r="X132" s="8"/>
      <c r="Z132" s="4"/>
      <c r="AA132" s="4"/>
      <c r="AB132" s="4"/>
      <c r="AC132" s="8"/>
      <c r="AD132" s="4"/>
      <c r="AE132" s="8"/>
      <c r="AG132" s="8"/>
    </row>
    <row r="133" spans="1:35 16384:16384" s="19" customFormat="1" ht="20.25" customHeight="1">
      <c r="A133" s="55"/>
      <c r="B133" s="37">
        <v>85119001</v>
      </c>
      <c r="C133" s="37">
        <v>85119003</v>
      </c>
      <c r="D133" s="37">
        <v>85119018</v>
      </c>
      <c r="E133" s="37">
        <v>11802</v>
      </c>
      <c r="F133" s="37">
        <v>11804</v>
      </c>
      <c r="G133" s="37">
        <v>21310001</v>
      </c>
      <c r="H133" s="37">
        <v>85801005</v>
      </c>
      <c r="I133" s="37">
        <v>858011006</v>
      </c>
      <c r="J133" s="37">
        <v>85801008</v>
      </c>
      <c r="K133" s="37">
        <v>85801009</v>
      </c>
      <c r="L133" s="37"/>
      <c r="M133" s="37">
        <v>85801011</v>
      </c>
      <c r="N133" s="37">
        <v>85801014</v>
      </c>
      <c r="O133" s="37">
        <v>85801015</v>
      </c>
      <c r="P133" s="37">
        <v>85801017</v>
      </c>
      <c r="Q133" s="37">
        <v>85801018</v>
      </c>
      <c r="R133" s="37">
        <v>85801019</v>
      </c>
      <c r="S133" s="37">
        <v>95803010</v>
      </c>
      <c r="T133" s="37">
        <v>85803099</v>
      </c>
      <c r="U133" s="37">
        <v>21312001</v>
      </c>
      <c r="V133" s="37">
        <v>85807001</v>
      </c>
      <c r="W133" s="37">
        <v>85807099</v>
      </c>
      <c r="X133" s="37">
        <v>21314001</v>
      </c>
      <c r="Y133" s="37">
        <v>85601002</v>
      </c>
      <c r="Z133" s="37">
        <v>85601012</v>
      </c>
      <c r="AA133" s="37">
        <v>85601014</v>
      </c>
      <c r="AB133" s="37">
        <v>85909099</v>
      </c>
      <c r="AC133" s="37">
        <v>21315001</v>
      </c>
    </row>
    <row r="134" spans="1:35 16384:16384" s="58" customFormat="1" ht="60.75" customHeight="1">
      <c r="A134" s="56" t="s">
        <v>43</v>
      </c>
      <c r="B134" s="24" t="s">
        <v>0</v>
      </c>
      <c r="C134" s="24" t="s">
        <v>1</v>
      </c>
      <c r="D134" s="24" t="s">
        <v>2</v>
      </c>
      <c r="E134" s="24" t="s">
        <v>39</v>
      </c>
      <c r="F134" s="24" t="s">
        <v>40</v>
      </c>
      <c r="G134" s="24" t="s">
        <v>22</v>
      </c>
      <c r="H134" s="24" t="s">
        <v>3</v>
      </c>
      <c r="I134" s="24" t="s">
        <v>4</v>
      </c>
      <c r="J134" s="24" t="s">
        <v>5</v>
      </c>
      <c r="K134" s="24" t="s">
        <v>6</v>
      </c>
      <c r="L134" s="24"/>
      <c r="M134" s="24" t="s">
        <v>8</v>
      </c>
      <c r="N134" s="24" t="s">
        <v>9</v>
      </c>
      <c r="O134" s="24" t="s">
        <v>10</v>
      </c>
      <c r="P134" s="24" t="s">
        <v>11</v>
      </c>
      <c r="Q134" s="24" t="s">
        <v>12</v>
      </c>
      <c r="R134" s="24" t="s">
        <v>13</v>
      </c>
      <c r="S134" s="24" t="s">
        <v>14</v>
      </c>
      <c r="T134" s="24" t="s">
        <v>15</v>
      </c>
      <c r="U134" s="24" t="s">
        <v>23</v>
      </c>
      <c r="V134" s="24" t="s">
        <v>25</v>
      </c>
      <c r="W134" s="24" t="s">
        <v>16</v>
      </c>
      <c r="X134" s="24" t="s">
        <v>24</v>
      </c>
      <c r="Y134" s="24" t="s">
        <v>17</v>
      </c>
      <c r="Z134" s="24" t="s">
        <v>18</v>
      </c>
      <c r="AA134" s="24" t="s">
        <v>19</v>
      </c>
      <c r="AB134" s="24" t="s">
        <v>20</v>
      </c>
      <c r="AC134" s="24" t="s">
        <v>26</v>
      </c>
      <c r="AD134" s="24" t="s">
        <v>21</v>
      </c>
      <c r="AE134" s="24" t="s">
        <v>27</v>
      </c>
      <c r="AF134" s="57"/>
      <c r="AG134" s="24" t="s">
        <v>29</v>
      </c>
    </row>
    <row r="135" spans="1:35 16384:16384">
      <c r="A135" s="38"/>
      <c r="B135" s="4"/>
      <c r="C135" s="4"/>
      <c r="D135" s="4"/>
      <c r="E135" s="4"/>
      <c r="F135" s="4"/>
      <c r="G135" s="8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8"/>
      <c r="V135" s="4"/>
      <c r="W135" s="4"/>
      <c r="X135" s="8"/>
      <c r="Y135" s="4"/>
      <c r="Z135" s="4"/>
      <c r="AA135" s="4"/>
      <c r="AB135" s="4"/>
      <c r="AC135" s="8"/>
      <c r="AD135" s="4"/>
      <c r="AE135" s="8"/>
      <c r="AG135" s="8"/>
    </row>
    <row r="136" spans="1:35 16384:16384">
      <c r="A136" s="38"/>
      <c r="B136" s="99"/>
      <c r="C136" s="99"/>
      <c r="D136" s="99"/>
      <c r="E136" s="99"/>
      <c r="F136" s="99"/>
      <c r="G136" s="44">
        <f>SUM(B136:F136)</f>
        <v>0</v>
      </c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4">
        <f t="shared" ref="U136" si="51">SUM(H136:T136)</f>
        <v>0</v>
      </c>
      <c r="V136" s="46"/>
      <c r="W136" s="46"/>
      <c r="X136" s="44">
        <f t="shared" ref="X136" si="52">SUM(V136:W136)</f>
        <v>0</v>
      </c>
      <c r="Y136" s="46"/>
      <c r="Z136" s="46"/>
      <c r="AA136" s="46"/>
      <c r="AB136" s="46"/>
      <c r="AC136" s="44">
        <f t="shared" ref="AC136" si="53">SUM(Y136:AB136)</f>
        <v>0</v>
      </c>
      <c r="AD136" s="46"/>
      <c r="AE136" s="44">
        <f t="shared" ref="AE136" si="54">SUM(AD136)</f>
        <v>0</v>
      </c>
      <c r="AF136" s="46"/>
      <c r="AG136" s="44"/>
    </row>
    <row r="137" spans="1:35 16384:16384">
      <c r="A137" s="38"/>
      <c r="B137" s="46"/>
      <c r="C137" s="46"/>
      <c r="D137" s="46"/>
      <c r="E137" s="46"/>
      <c r="F137" s="46"/>
      <c r="G137" s="44">
        <f>SUM(B137:F137)</f>
        <v>0</v>
      </c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4">
        <f t="shared" ref="U137:U148" si="55">SUM(H137:T137)</f>
        <v>0</v>
      </c>
      <c r="V137" s="46"/>
      <c r="W137" s="46"/>
      <c r="X137" s="44">
        <f t="shared" ref="X137:X148" si="56">SUM(V137:W137)</f>
        <v>0</v>
      </c>
      <c r="Y137" s="46"/>
      <c r="Z137" s="46"/>
      <c r="AA137" s="46"/>
      <c r="AB137" s="46"/>
      <c r="AC137" s="44">
        <f t="shared" ref="AC137:AC148" si="57">SUM(Y137:AB137)</f>
        <v>0</v>
      </c>
      <c r="AD137" s="46"/>
      <c r="AE137" s="44">
        <f t="shared" ref="AE137:AE148" si="58">SUM(AD137)</f>
        <v>0</v>
      </c>
      <c r="AF137" s="46"/>
      <c r="AG137" s="44">
        <f t="shared" ref="AG137:AG158" si="59">AE137+AC137+X137+U137+G137</f>
        <v>0</v>
      </c>
    </row>
    <row r="138" spans="1:35 16384:16384">
      <c r="A138" s="38"/>
      <c r="B138" s="46"/>
      <c r="C138" s="46"/>
      <c r="D138" s="46"/>
      <c r="E138" s="46"/>
      <c r="F138" s="46"/>
      <c r="G138" s="44">
        <f t="shared" ref="G138:G158" si="60">SUM(B138:F138)</f>
        <v>0</v>
      </c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4">
        <f t="shared" si="55"/>
        <v>0</v>
      </c>
      <c r="V138" s="46"/>
      <c r="W138" s="46"/>
      <c r="X138" s="44">
        <f t="shared" si="56"/>
        <v>0</v>
      </c>
      <c r="Y138" s="46"/>
      <c r="Z138" s="46"/>
      <c r="AA138" s="46"/>
      <c r="AB138" s="46"/>
      <c r="AC138" s="44">
        <f t="shared" si="57"/>
        <v>0</v>
      </c>
      <c r="AD138" s="46"/>
      <c r="AE138" s="44">
        <f t="shared" si="58"/>
        <v>0</v>
      </c>
      <c r="AF138" s="46"/>
      <c r="AG138" s="44">
        <f t="shared" si="59"/>
        <v>0</v>
      </c>
      <c r="AI138" s="4"/>
    </row>
    <row r="139" spans="1:35 16384:16384">
      <c r="A139" s="38"/>
      <c r="B139" s="46"/>
      <c r="C139" s="46"/>
      <c r="D139" s="46"/>
      <c r="E139" s="46"/>
      <c r="F139" s="46"/>
      <c r="G139" s="44">
        <f t="shared" si="60"/>
        <v>0</v>
      </c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4">
        <f t="shared" si="55"/>
        <v>0</v>
      </c>
      <c r="V139" s="46"/>
      <c r="W139" s="46"/>
      <c r="X139" s="44">
        <f t="shared" si="56"/>
        <v>0</v>
      </c>
      <c r="Y139" s="46"/>
      <c r="Z139" s="46"/>
      <c r="AA139" s="46"/>
      <c r="AB139" s="46"/>
      <c r="AC139" s="44">
        <f t="shared" si="57"/>
        <v>0</v>
      </c>
      <c r="AD139" s="46"/>
      <c r="AE139" s="44">
        <f t="shared" si="58"/>
        <v>0</v>
      </c>
      <c r="AF139" s="46"/>
      <c r="AG139" s="44">
        <f t="shared" si="59"/>
        <v>0</v>
      </c>
    </row>
    <row r="140" spans="1:35 16384:16384">
      <c r="A140" s="38"/>
      <c r="B140" s="46"/>
      <c r="C140" s="46"/>
      <c r="D140" s="46"/>
      <c r="E140" s="46"/>
      <c r="F140" s="46"/>
      <c r="G140" s="44">
        <f t="shared" si="60"/>
        <v>0</v>
      </c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4">
        <f t="shared" si="55"/>
        <v>0</v>
      </c>
      <c r="V140" s="46"/>
      <c r="W140" s="46"/>
      <c r="X140" s="44">
        <f t="shared" si="56"/>
        <v>0</v>
      </c>
      <c r="Y140" s="46"/>
      <c r="Z140" s="46"/>
      <c r="AA140" s="46"/>
      <c r="AB140" s="46"/>
      <c r="AC140" s="44">
        <f t="shared" si="57"/>
        <v>0</v>
      </c>
      <c r="AD140" s="46"/>
      <c r="AE140" s="44">
        <f t="shared" si="58"/>
        <v>0</v>
      </c>
      <c r="AF140" s="46"/>
      <c r="AG140" s="44">
        <f t="shared" si="59"/>
        <v>0</v>
      </c>
    </row>
    <row r="141" spans="1:35 16384:16384">
      <c r="A141" s="38"/>
      <c r="B141" s="46"/>
      <c r="C141" s="46"/>
      <c r="D141" s="46"/>
      <c r="E141" s="46"/>
      <c r="F141" s="46"/>
      <c r="G141" s="44">
        <f t="shared" si="60"/>
        <v>0</v>
      </c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4">
        <f t="shared" si="55"/>
        <v>0</v>
      </c>
      <c r="V141" s="46"/>
      <c r="W141" s="46"/>
      <c r="X141" s="44">
        <f t="shared" si="56"/>
        <v>0</v>
      </c>
      <c r="Y141" s="46"/>
      <c r="Z141" s="46"/>
      <c r="AA141" s="46"/>
      <c r="AB141" s="46"/>
      <c r="AC141" s="44">
        <f t="shared" si="57"/>
        <v>0</v>
      </c>
      <c r="AD141" s="46"/>
      <c r="AE141" s="44">
        <f t="shared" si="58"/>
        <v>0</v>
      </c>
      <c r="AF141" s="46"/>
      <c r="AG141" s="44">
        <f t="shared" si="59"/>
        <v>0</v>
      </c>
    </row>
    <row r="142" spans="1:35 16384:16384">
      <c r="A142" s="38"/>
      <c r="B142" s="46"/>
      <c r="C142" s="46"/>
      <c r="D142" s="46"/>
      <c r="E142" s="46"/>
      <c r="F142" s="46"/>
      <c r="G142" s="44">
        <f t="shared" si="60"/>
        <v>0</v>
      </c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4">
        <f t="shared" si="55"/>
        <v>0</v>
      </c>
      <c r="V142" s="46"/>
      <c r="W142" s="46"/>
      <c r="X142" s="44">
        <f t="shared" si="56"/>
        <v>0</v>
      </c>
      <c r="Y142" s="46"/>
      <c r="Z142" s="46"/>
      <c r="AA142" s="46"/>
      <c r="AB142" s="7"/>
      <c r="AC142" s="44">
        <f t="shared" si="57"/>
        <v>0</v>
      </c>
      <c r="AD142" s="46"/>
      <c r="AE142" s="44">
        <f t="shared" si="58"/>
        <v>0</v>
      </c>
      <c r="AF142" s="46"/>
      <c r="AG142" s="44">
        <f t="shared" si="59"/>
        <v>0</v>
      </c>
    </row>
    <row r="143" spans="1:35 16384:16384">
      <c r="A143" s="38"/>
      <c r="B143" s="99"/>
      <c r="C143" s="99"/>
      <c r="D143" s="99"/>
      <c r="E143" s="99"/>
      <c r="F143" s="99"/>
      <c r="G143" s="44">
        <f t="shared" si="60"/>
        <v>0</v>
      </c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4">
        <f t="shared" si="55"/>
        <v>0</v>
      </c>
      <c r="V143" s="46"/>
      <c r="W143" s="46"/>
      <c r="X143" s="44">
        <f t="shared" si="56"/>
        <v>0</v>
      </c>
      <c r="Y143" s="46"/>
      <c r="Z143" s="46"/>
      <c r="AA143" s="46"/>
      <c r="AB143" s="7"/>
      <c r="AC143" s="44">
        <f t="shared" si="57"/>
        <v>0</v>
      </c>
      <c r="AD143" s="46"/>
      <c r="AE143" s="44">
        <f t="shared" si="58"/>
        <v>0</v>
      </c>
      <c r="AF143" s="46"/>
      <c r="AG143" s="44">
        <f t="shared" si="59"/>
        <v>0</v>
      </c>
    </row>
    <row r="144" spans="1:35 16384:16384">
      <c r="A144" s="38"/>
      <c r="B144" s="46"/>
      <c r="C144" s="46"/>
      <c r="D144" s="46"/>
      <c r="E144" s="46"/>
      <c r="F144" s="46"/>
      <c r="G144" s="44">
        <f t="shared" si="60"/>
        <v>0</v>
      </c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4">
        <f t="shared" si="55"/>
        <v>0</v>
      </c>
      <c r="V144" s="46"/>
      <c r="W144" s="46"/>
      <c r="X144" s="44">
        <f t="shared" si="56"/>
        <v>0</v>
      </c>
      <c r="Y144" s="46"/>
      <c r="Z144" s="46"/>
      <c r="AA144" s="46"/>
      <c r="AB144" s="46"/>
      <c r="AC144" s="44">
        <f t="shared" si="57"/>
        <v>0</v>
      </c>
      <c r="AD144" s="46"/>
      <c r="AE144" s="44">
        <f t="shared" si="58"/>
        <v>0</v>
      </c>
      <c r="AF144" s="46"/>
      <c r="AG144" s="44">
        <f t="shared" si="59"/>
        <v>0</v>
      </c>
    </row>
    <row r="145" spans="1:35">
      <c r="A145" s="38"/>
      <c r="B145" s="46"/>
      <c r="C145" s="46"/>
      <c r="D145" s="46"/>
      <c r="E145" s="46"/>
      <c r="F145" s="46"/>
      <c r="G145" s="44">
        <f t="shared" si="60"/>
        <v>0</v>
      </c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4">
        <f t="shared" si="55"/>
        <v>0</v>
      </c>
      <c r="V145" s="46"/>
      <c r="W145" s="46"/>
      <c r="X145" s="44">
        <f t="shared" si="56"/>
        <v>0</v>
      </c>
      <c r="Y145" s="46"/>
      <c r="Z145" s="46"/>
      <c r="AA145" s="46"/>
      <c r="AB145" s="46"/>
      <c r="AC145" s="44">
        <f t="shared" si="57"/>
        <v>0</v>
      </c>
      <c r="AD145" s="46"/>
      <c r="AE145" s="44">
        <f t="shared" si="58"/>
        <v>0</v>
      </c>
      <c r="AF145" s="46"/>
      <c r="AG145" s="44">
        <f t="shared" si="59"/>
        <v>0</v>
      </c>
    </row>
    <row r="146" spans="1:35">
      <c r="A146" s="38"/>
      <c r="B146" s="46"/>
      <c r="C146" s="46"/>
      <c r="D146" s="46"/>
      <c r="E146" s="46"/>
      <c r="F146" s="46"/>
      <c r="G146" s="44">
        <f t="shared" si="60"/>
        <v>0</v>
      </c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4">
        <f t="shared" si="55"/>
        <v>0</v>
      </c>
      <c r="V146" s="46"/>
      <c r="W146" s="46"/>
      <c r="X146" s="44">
        <f t="shared" si="56"/>
        <v>0</v>
      </c>
      <c r="Y146" s="46"/>
      <c r="Z146" s="46"/>
      <c r="AA146" s="46"/>
      <c r="AB146" s="46"/>
      <c r="AC146" s="44">
        <f t="shared" si="57"/>
        <v>0</v>
      </c>
      <c r="AD146" s="46"/>
      <c r="AE146" s="44">
        <f t="shared" si="58"/>
        <v>0</v>
      </c>
      <c r="AF146" s="46"/>
      <c r="AG146" s="44">
        <f t="shared" si="59"/>
        <v>0</v>
      </c>
    </row>
    <row r="147" spans="1:35">
      <c r="A147" s="38"/>
      <c r="B147" s="46"/>
      <c r="C147" s="46"/>
      <c r="D147" s="46"/>
      <c r="E147" s="46"/>
      <c r="F147" s="46"/>
      <c r="G147" s="44">
        <f t="shared" si="60"/>
        <v>0</v>
      </c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4">
        <f t="shared" si="55"/>
        <v>0</v>
      </c>
      <c r="V147" s="46"/>
      <c r="W147" s="46"/>
      <c r="X147" s="44">
        <f t="shared" si="56"/>
        <v>0</v>
      </c>
      <c r="Y147" s="46"/>
      <c r="Z147" s="46"/>
      <c r="AA147" s="46"/>
      <c r="AB147" s="46"/>
      <c r="AC147" s="44">
        <f t="shared" si="57"/>
        <v>0</v>
      </c>
      <c r="AD147" s="46"/>
      <c r="AE147" s="44">
        <f t="shared" si="58"/>
        <v>0</v>
      </c>
      <c r="AF147" s="46"/>
      <c r="AG147" s="44">
        <f t="shared" si="59"/>
        <v>0</v>
      </c>
    </row>
    <row r="148" spans="1:35">
      <c r="A148" s="38"/>
      <c r="B148" s="46"/>
      <c r="C148" s="46"/>
      <c r="D148" s="46"/>
      <c r="E148" s="46"/>
      <c r="F148" s="46"/>
      <c r="G148" s="44">
        <f t="shared" si="60"/>
        <v>0</v>
      </c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4">
        <f t="shared" si="55"/>
        <v>0</v>
      </c>
      <c r="V148" s="46"/>
      <c r="W148" s="46"/>
      <c r="X148" s="44">
        <f t="shared" si="56"/>
        <v>0</v>
      </c>
      <c r="Y148" s="46"/>
      <c r="Z148" s="46"/>
      <c r="AA148" s="46"/>
      <c r="AB148" s="46"/>
      <c r="AC148" s="44">
        <f t="shared" si="57"/>
        <v>0</v>
      </c>
      <c r="AD148" s="46"/>
      <c r="AE148" s="44">
        <f t="shared" si="58"/>
        <v>0</v>
      </c>
      <c r="AF148" s="46"/>
      <c r="AG148" s="44">
        <f t="shared" si="59"/>
        <v>0</v>
      </c>
    </row>
    <row r="149" spans="1:35">
      <c r="A149" s="53"/>
      <c r="B149" s="46"/>
      <c r="C149" s="46"/>
      <c r="D149" s="46"/>
      <c r="E149" s="46"/>
      <c r="F149" s="46"/>
      <c r="G149" s="44">
        <f t="shared" si="60"/>
        <v>0</v>
      </c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4">
        <f t="shared" ref="U149:U158" si="61">SUM(H149:T149)</f>
        <v>0</v>
      </c>
      <c r="V149" s="46"/>
      <c r="W149" s="46"/>
      <c r="X149" s="44">
        <f t="shared" ref="X149:X158" si="62">SUM(V149:W149)</f>
        <v>0</v>
      </c>
      <c r="Y149" s="46"/>
      <c r="Z149" s="46"/>
      <c r="AA149" s="46"/>
      <c r="AB149" s="46"/>
      <c r="AC149" s="44">
        <f t="shared" ref="AC149:AC158" si="63">SUM(Y149:AB149)</f>
        <v>0</v>
      </c>
      <c r="AD149" s="46"/>
      <c r="AE149" s="44">
        <f t="shared" ref="AE149:AE158" si="64">SUM(AD149)</f>
        <v>0</v>
      </c>
      <c r="AF149" s="46"/>
      <c r="AG149" s="44">
        <f t="shared" si="59"/>
        <v>0</v>
      </c>
    </row>
    <row r="150" spans="1:35">
      <c r="A150" s="53"/>
      <c r="B150" s="46"/>
      <c r="C150" s="46"/>
      <c r="D150" s="46"/>
      <c r="E150" s="46"/>
      <c r="F150" s="46"/>
      <c r="G150" s="44">
        <f t="shared" si="60"/>
        <v>0</v>
      </c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4">
        <f t="shared" si="61"/>
        <v>0</v>
      </c>
      <c r="V150" s="46"/>
      <c r="W150" s="46"/>
      <c r="X150" s="44">
        <f t="shared" si="62"/>
        <v>0</v>
      </c>
      <c r="Y150" s="46"/>
      <c r="Z150" s="46"/>
      <c r="AA150" s="46"/>
      <c r="AB150" s="46"/>
      <c r="AC150" s="44">
        <f t="shared" si="63"/>
        <v>0</v>
      </c>
      <c r="AD150" s="46"/>
      <c r="AE150" s="44">
        <f t="shared" si="64"/>
        <v>0</v>
      </c>
      <c r="AF150" s="46"/>
      <c r="AG150" s="44">
        <f t="shared" si="59"/>
        <v>0</v>
      </c>
    </row>
    <row r="151" spans="1:35">
      <c r="A151" s="53"/>
      <c r="B151" s="46"/>
      <c r="C151" s="46"/>
      <c r="D151" s="46"/>
      <c r="E151" s="46"/>
      <c r="F151" s="46"/>
      <c r="G151" s="44">
        <f t="shared" si="60"/>
        <v>0</v>
      </c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4">
        <f t="shared" si="61"/>
        <v>0</v>
      </c>
      <c r="V151" s="46"/>
      <c r="W151" s="46"/>
      <c r="X151" s="44">
        <f t="shared" si="62"/>
        <v>0</v>
      </c>
      <c r="Y151" s="46"/>
      <c r="Z151" s="46"/>
      <c r="AA151" s="46"/>
      <c r="AB151" s="46"/>
      <c r="AC151" s="44">
        <f t="shared" si="63"/>
        <v>0</v>
      </c>
      <c r="AD151" s="46"/>
      <c r="AE151" s="44">
        <f t="shared" si="64"/>
        <v>0</v>
      </c>
      <c r="AF151" s="46"/>
      <c r="AG151" s="44">
        <f t="shared" si="59"/>
        <v>0</v>
      </c>
    </row>
    <row r="152" spans="1:35">
      <c r="A152" s="53"/>
      <c r="B152" s="46"/>
      <c r="C152" s="46"/>
      <c r="D152" s="46"/>
      <c r="E152" s="46"/>
      <c r="F152" s="46"/>
      <c r="G152" s="44">
        <f t="shared" si="60"/>
        <v>0</v>
      </c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4">
        <f t="shared" si="61"/>
        <v>0</v>
      </c>
      <c r="V152" s="46"/>
      <c r="W152" s="46"/>
      <c r="X152" s="44">
        <f t="shared" si="62"/>
        <v>0</v>
      </c>
      <c r="Y152" s="46"/>
      <c r="Z152" s="46"/>
      <c r="AA152" s="46"/>
      <c r="AB152" s="46"/>
      <c r="AC152" s="44">
        <f t="shared" si="63"/>
        <v>0</v>
      </c>
      <c r="AD152" s="46"/>
      <c r="AE152" s="44">
        <f t="shared" si="64"/>
        <v>0</v>
      </c>
      <c r="AF152" s="46"/>
      <c r="AG152" s="44">
        <f t="shared" si="59"/>
        <v>0</v>
      </c>
    </row>
    <row r="153" spans="1:35">
      <c r="A153" s="53"/>
      <c r="B153" s="46"/>
      <c r="C153" s="46"/>
      <c r="D153" s="46"/>
      <c r="E153" s="46"/>
      <c r="F153" s="46"/>
      <c r="G153" s="44">
        <f t="shared" si="60"/>
        <v>0</v>
      </c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4">
        <f t="shared" si="61"/>
        <v>0</v>
      </c>
      <c r="V153" s="46"/>
      <c r="W153" s="46"/>
      <c r="X153" s="44">
        <f t="shared" si="62"/>
        <v>0</v>
      </c>
      <c r="Y153" s="46"/>
      <c r="Z153" s="46"/>
      <c r="AA153" s="46"/>
      <c r="AB153" s="46"/>
      <c r="AC153" s="44">
        <f t="shared" si="63"/>
        <v>0</v>
      </c>
      <c r="AD153" s="46"/>
      <c r="AE153" s="44">
        <f t="shared" si="64"/>
        <v>0</v>
      </c>
      <c r="AF153" s="46"/>
      <c r="AG153" s="44">
        <f t="shared" si="59"/>
        <v>0</v>
      </c>
    </row>
    <row r="154" spans="1:35">
      <c r="A154" s="53"/>
      <c r="B154" s="46"/>
      <c r="C154" s="46"/>
      <c r="D154" s="46"/>
      <c r="E154" s="46"/>
      <c r="F154" s="46"/>
      <c r="G154" s="44">
        <f t="shared" si="60"/>
        <v>0</v>
      </c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4">
        <f t="shared" si="61"/>
        <v>0</v>
      </c>
      <c r="V154" s="46"/>
      <c r="W154" s="46"/>
      <c r="X154" s="44">
        <f t="shared" si="62"/>
        <v>0</v>
      </c>
      <c r="Y154" s="46"/>
      <c r="Z154" s="46"/>
      <c r="AA154" s="46"/>
      <c r="AB154" s="46"/>
      <c r="AC154" s="44">
        <f t="shared" si="63"/>
        <v>0</v>
      </c>
      <c r="AD154" s="46"/>
      <c r="AE154" s="44">
        <f t="shared" si="64"/>
        <v>0</v>
      </c>
      <c r="AF154" s="46"/>
      <c r="AG154" s="44">
        <f t="shared" si="59"/>
        <v>0</v>
      </c>
    </row>
    <row r="155" spans="1:35">
      <c r="A155" s="53"/>
      <c r="B155" s="46"/>
      <c r="C155" s="46"/>
      <c r="D155" s="46"/>
      <c r="E155" s="46"/>
      <c r="F155" s="46"/>
      <c r="G155" s="44">
        <f t="shared" si="60"/>
        <v>0</v>
      </c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4">
        <f t="shared" si="61"/>
        <v>0</v>
      </c>
      <c r="V155" s="46"/>
      <c r="W155" s="46"/>
      <c r="X155" s="44">
        <f t="shared" si="62"/>
        <v>0</v>
      </c>
      <c r="Y155" s="46"/>
      <c r="Z155" s="46"/>
      <c r="AA155" s="46"/>
      <c r="AB155" s="46"/>
      <c r="AC155" s="44">
        <f t="shared" si="63"/>
        <v>0</v>
      </c>
      <c r="AD155" s="46"/>
      <c r="AE155" s="44">
        <f t="shared" si="64"/>
        <v>0</v>
      </c>
      <c r="AF155" s="46"/>
      <c r="AG155" s="44">
        <f t="shared" si="59"/>
        <v>0</v>
      </c>
    </row>
    <row r="156" spans="1:35">
      <c r="A156" s="53"/>
      <c r="B156" s="46"/>
      <c r="C156" s="46"/>
      <c r="D156" s="46"/>
      <c r="E156" s="46"/>
      <c r="F156" s="46"/>
      <c r="G156" s="44">
        <f t="shared" si="60"/>
        <v>0</v>
      </c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4">
        <f t="shared" si="61"/>
        <v>0</v>
      </c>
      <c r="V156" s="46"/>
      <c r="W156" s="46"/>
      <c r="X156" s="44">
        <f t="shared" si="62"/>
        <v>0</v>
      </c>
      <c r="Y156" s="46"/>
      <c r="Z156" s="46"/>
      <c r="AA156" s="46"/>
      <c r="AB156" s="46"/>
      <c r="AC156" s="44">
        <f t="shared" si="63"/>
        <v>0</v>
      </c>
      <c r="AD156" s="46"/>
      <c r="AE156" s="44">
        <f t="shared" si="64"/>
        <v>0</v>
      </c>
      <c r="AF156" s="46"/>
      <c r="AG156" s="44">
        <f t="shared" si="59"/>
        <v>0</v>
      </c>
    </row>
    <row r="157" spans="1:35">
      <c r="A157" s="53"/>
      <c r="B157" s="46"/>
      <c r="C157" s="46"/>
      <c r="D157" s="46"/>
      <c r="E157" s="46"/>
      <c r="F157" s="46"/>
      <c r="G157" s="44">
        <f t="shared" si="60"/>
        <v>0</v>
      </c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4">
        <f t="shared" si="61"/>
        <v>0</v>
      </c>
      <c r="V157" s="46"/>
      <c r="W157" s="46"/>
      <c r="X157" s="44">
        <f t="shared" si="62"/>
        <v>0</v>
      </c>
      <c r="Y157" s="46"/>
      <c r="Z157" s="46"/>
      <c r="AA157" s="46"/>
      <c r="AB157" s="46"/>
      <c r="AC157" s="44">
        <f t="shared" si="63"/>
        <v>0</v>
      </c>
      <c r="AD157" s="46"/>
      <c r="AE157" s="44">
        <f t="shared" si="64"/>
        <v>0</v>
      </c>
      <c r="AF157" s="46"/>
      <c r="AG157" s="44">
        <f t="shared" si="59"/>
        <v>0</v>
      </c>
    </row>
    <row r="158" spans="1:35">
      <c r="A158" s="53"/>
      <c r="B158" s="46"/>
      <c r="C158" s="46"/>
      <c r="D158" s="46"/>
      <c r="E158" s="46"/>
      <c r="F158" s="46"/>
      <c r="G158" s="44">
        <f t="shared" si="60"/>
        <v>0</v>
      </c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4">
        <f t="shared" si="61"/>
        <v>0</v>
      </c>
      <c r="V158" s="46"/>
      <c r="W158" s="46"/>
      <c r="X158" s="44">
        <f t="shared" si="62"/>
        <v>0</v>
      </c>
      <c r="Y158" s="46"/>
      <c r="Z158" s="46"/>
      <c r="AA158" s="46"/>
      <c r="AB158" s="46"/>
      <c r="AC158" s="44">
        <f t="shared" si="63"/>
        <v>0</v>
      </c>
      <c r="AD158" s="46"/>
      <c r="AE158" s="44">
        <f t="shared" si="64"/>
        <v>0</v>
      </c>
      <c r="AF158" s="46"/>
      <c r="AG158" s="44">
        <f t="shared" si="59"/>
        <v>0</v>
      </c>
    </row>
    <row r="159" spans="1:35">
      <c r="A159" s="53"/>
      <c r="B159" s="46"/>
      <c r="C159" s="46"/>
      <c r="D159" s="46"/>
      <c r="E159" s="46"/>
      <c r="F159" s="46"/>
      <c r="G159" s="44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4"/>
      <c r="V159" s="46"/>
      <c r="W159" s="46"/>
      <c r="X159" s="44"/>
      <c r="Y159" s="46"/>
      <c r="Z159" s="46"/>
      <c r="AA159" s="46"/>
      <c r="AB159" s="46"/>
      <c r="AC159" s="44"/>
      <c r="AD159" s="46"/>
      <c r="AE159" s="44"/>
      <c r="AF159" s="46"/>
      <c r="AG159" s="44"/>
    </row>
    <row r="160" spans="1:35">
      <c r="A160" s="94"/>
      <c r="B160" s="46">
        <f>SUM(B137:B159)</f>
        <v>0</v>
      </c>
      <c r="C160" s="46">
        <f>SUM(C137:C159)</f>
        <v>0</v>
      </c>
      <c r="D160" s="46">
        <f>SUM(D137:D159)</f>
        <v>0</v>
      </c>
      <c r="E160" s="46">
        <f>SUM(E137:E159)</f>
        <v>0</v>
      </c>
      <c r="F160" s="46">
        <f>SUM(F137:F159)</f>
        <v>0</v>
      </c>
      <c r="G160" s="44">
        <f>SUM(G135:G159)</f>
        <v>0</v>
      </c>
      <c r="H160" s="46">
        <f t="shared" ref="H160:T160" si="65">SUM(H137:H159)</f>
        <v>0</v>
      </c>
      <c r="I160" s="46">
        <f t="shared" si="65"/>
        <v>0</v>
      </c>
      <c r="J160" s="46">
        <f t="shared" si="65"/>
        <v>0</v>
      </c>
      <c r="K160" s="46">
        <f t="shared" si="65"/>
        <v>0</v>
      </c>
      <c r="L160" s="46"/>
      <c r="M160" s="46">
        <f t="shared" si="65"/>
        <v>0</v>
      </c>
      <c r="N160" s="46">
        <f t="shared" si="65"/>
        <v>0</v>
      </c>
      <c r="O160" s="46">
        <f t="shared" si="65"/>
        <v>0</v>
      </c>
      <c r="P160" s="46">
        <f t="shared" si="65"/>
        <v>0</v>
      </c>
      <c r="Q160" s="46">
        <f t="shared" si="65"/>
        <v>0</v>
      </c>
      <c r="R160" s="46">
        <f t="shared" si="65"/>
        <v>0</v>
      </c>
      <c r="S160" s="46">
        <f t="shared" si="65"/>
        <v>0</v>
      </c>
      <c r="T160" s="46">
        <f t="shared" si="65"/>
        <v>0</v>
      </c>
      <c r="U160" s="44">
        <f>SUM(U135:U159)</f>
        <v>0</v>
      </c>
      <c r="V160" s="46">
        <f>SUM(V135:V159)</f>
        <v>0</v>
      </c>
      <c r="W160" s="46">
        <f>SUM(W135:W159)</f>
        <v>0</v>
      </c>
      <c r="X160" s="44">
        <f>SUM(X135:X159)</f>
        <v>0</v>
      </c>
      <c r="Y160" s="46">
        <f>SUM(Y137:Y159)</f>
        <v>0</v>
      </c>
      <c r="Z160" s="46">
        <f>SUM(Z137:Z159)</f>
        <v>0</v>
      </c>
      <c r="AA160" s="46">
        <f>SUM(AA137:AA159)</f>
        <v>0</v>
      </c>
      <c r="AB160" s="46">
        <f>SUM(AB137:AB159)</f>
        <v>0</v>
      </c>
      <c r="AC160" s="44">
        <f>SUM(AC135:AC159)</f>
        <v>0</v>
      </c>
      <c r="AD160" s="46">
        <f>SUM(AD135:AD159)</f>
        <v>0</v>
      </c>
      <c r="AE160" s="44">
        <f>SUM(AE135:AE159)</f>
        <v>0</v>
      </c>
      <c r="AF160" s="46"/>
      <c r="AG160" s="52">
        <f>SUM(AG135:AG159)</f>
        <v>0</v>
      </c>
      <c r="AH160" s="4"/>
      <c r="AI160" s="4"/>
    </row>
    <row r="161" spans="1:33">
      <c r="A161" s="94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4" t="s">
        <v>34</v>
      </c>
      <c r="AF161" s="46"/>
      <c r="AG161" s="52">
        <v>35383.410000000003</v>
      </c>
    </row>
    <row r="162" spans="1:33" ht="16.5" customHeight="1">
      <c r="A162" s="94"/>
      <c r="B162" s="46"/>
      <c r="C162" s="46"/>
      <c r="D162" s="94"/>
      <c r="E162" s="94"/>
      <c r="F162" s="94"/>
      <c r="G162" s="94"/>
      <c r="H162" s="94"/>
      <c r="I162" s="94"/>
      <c r="J162" s="94"/>
      <c r="K162" s="94"/>
      <c r="L162" s="94"/>
      <c r="M162" s="46"/>
      <c r="N162" s="46"/>
      <c r="O162" s="46"/>
      <c r="P162" s="46"/>
      <c r="Q162" s="46"/>
      <c r="R162" s="46"/>
      <c r="S162" s="46"/>
      <c r="T162" s="46"/>
      <c r="U162" s="44"/>
      <c r="V162" s="46"/>
      <c r="W162" s="46"/>
      <c r="X162" s="44"/>
      <c r="Y162" s="46"/>
      <c r="Z162" s="46"/>
      <c r="AA162" s="46"/>
      <c r="AB162" s="46"/>
      <c r="AC162" s="44"/>
      <c r="AD162" s="46"/>
      <c r="AE162" s="44" t="s">
        <v>35</v>
      </c>
      <c r="AF162" s="46"/>
      <c r="AG162" s="52">
        <v>106150.24</v>
      </c>
    </row>
    <row r="163" spans="1:33">
      <c r="A163" s="94"/>
      <c r="B163" s="46"/>
      <c r="C163" s="46"/>
      <c r="D163" s="94"/>
      <c r="E163" s="94"/>
      <c r="F163" s="94"/>
      <c r="G163" s="94"/>
      <c r="H163" s="94"/>
      <c r="I163" s="94"/>
      <c r="J163" s="94"/>
      <c r="K163" s="94"/>
      <c r="L163" s="94"/>
      <c r="M163" s="46"/>
      <c r="N163" s="46"/>
      <c r="O163" s="46"/>
      <c r="P163" s="46"/>
      <c r="Q163" s="46"/>
      <c r="R163" s="46"/>
      <c r="S163" s="46"/>
      <c r="T163" s="46"/>
      <c r="U163" s="44"/>
      <c r="V163" s="46"/>
      <c r="W163" s="46"/>
      <c r="X163" s="44"/>
      <c r="Y163" s="46"/>
      <c r="Z163" s="46"/>
      <c r="AA163" s="46"/>
      <c r="AB163" s="46"/>
      <c r="AC163" s="44"/>
      <c r="AD163" s="46"/>
      <c r="AE163" s="44"/>
      <c r="AF163" s="46"/>
      <c r="AG163" s="52"/>
    </row>
    <row r="164" spans="1:33">
      <c r="A164" s="94"/>
      <c r="B164" s="46"/>
      <c r="C164" s="46"/>
      <c r="D164" s="94"/>
      <c r="E164" s="94"/>
      <c r="F164" s="94"/>
      <c r="G164" s="94"/>
      <c r="H164" s="94"/>
      <c r="I164" s="94"/>
      <c r="J164" s="94"/>
      <c r="K164" s="94"/>
      <c r="L164" s="94"/>
      <c r="M164" s="46"/>
      <c r="N164" s="46"/>
      <c r="O164" s="46"/>
      <c r="P164" s="46"/>
      <c r="Q164" s="46"/>
      <c r="R164" s="46"/>
      <c r="S164" s="46"/>
      <c r="T164" s="46"/>
      <c r="U164" s="44"/>
      <c r="V164" s="46"/>
      <c r="W164" s="46"/>
      <c r="X164" s="44"/>
      <c r="Y164" s="46"/>
      <c r="Z164" s="46"/>
      <c r="AA164" s="46"/>
      <c r="AB164" s="46"/>
      <c r="AC164" s="44"/>
      <c r="AD164" s="46"/>
      <c r="AE164" s="8" t="s">
        <v>63</v>
      </c>
      <c r="AG164" s="52">
        <f>SUM(AG159:AG162)</f>
        <v>141533.65000000002</v>
      </c>
    </row>
    <row r="165" spans="1:33" ht="27" customHeight="1">
      <c r="A165" s="54"/>
      <c r="B165" s="5"/>
      <c r="C165" s="5"/>
      <c r="D165" s="97" t="s">
        <v>28</v>
      </c>
      <c r="E165" s="97"/>
      <c r="F165" s="97"/>
      <c r="G165" s="97"/>
      <c r="H165" s="97"/>
      <c r="I165" s="97"/>
      <c r="J165" s="97"/>
      <c r="K165" s="97"/>
      <c r="L165" s="97"/>
      <c r="M165" s="5"/>
      <c r="N165" s="5"/>
      <c r="O165" s="5"/>
      <c r="P165" s="5"/>
      <c r="Q165" s="5"/>
      <c r="R165" s="5"/>
      <c r="S165" s="5"/>
      <c r="T165" s="5"/>
      <c r="U165" s="8"/>
      <c r="V165" s="5"/>
      <c r="W165" s="5"/>
      <c r="X165" s="8"/>
      <c r="Y165" s="5"/>
      <c r="Z165" s="5"/>
      <c r="AA165" s="5"/>
      <c r="AB165" s="5"/>
      <c r="AC165" s="8"/>
      <c r="AE165"/>
      <c r="AG165"/>
    </row>
    <row r="166" spans="1:33" ht="27" customHeight="1">
      <c r="B166" s="4"/>
      <c r="C166" s="4"/>
      <c r="D166" s="97" t="s">
        <v>59</v>
      </c>
      <c r="E166" s="97"/>
      <c r="F166" s="97"/>
      <c r="G166" s="97"/>
      <c r="H166" s="97"/>
      <c r="I166" s="97"/>
      <c r="J166" s="97"/>
      <c r="K166" s="97"/>
      <c r="L166" s="97"/>
      <c r="M166" s="4"/>
      <c r="N166" s="4"/>
      <c r="O166" s="4"/>
      <c r="P166" s="4"/>
      <c r="Q166" s="4"/>
      <c r="R166" s="4"/>
      <c r="S166" s="4"/>
      <c r="T166" s="4"/>
      <c r="U166" s="8"/>
      <c r="V166" s="4"/>
      <c r="W166" s="4"/>
      <c r="X166" s="8"/>
      <c r="Y166" s="4"/>
      <c r="Z166" s="4"/>
      <c r="AA166" s="4"/>
      <c r="AB166" s="4"/>
      <c r="AC166" s="8"/>
      <c r="AD166" s="4"/>
      <c r="AE166" s="19"/>
      <c r="AG166" s="20"/>
    </row>
    <row r="167" spans="1:33">
      <c r="B167" s="4"/>
      <c r="C167" s="4"/>
      <c r="D167" s="4"/>
      <c r="E167" s="4"/>
      <c r="F167" s="4"/>
      <c r="G167" s="8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8"/>
      <c r="V167" s="4"/>
      <c r="W167" s="4"/>
      <c r="X167" s="8"/>
      <c r="Y167" s="4"/>
      <c r="Z167" s="4"/>
      <c r="AA167" s="4"/>
      <c r="AB167" s="4"/>
      <c r="AC167" s="8"/>
      <c r="AD167" s="4"/>
      <c r="AG167" s="20"/>
    </row>
    <row r="168" spans="1:33" s="19" customFormat="1" ht="20.25" customHeight="1">
      <c r="A168" s="55"/>
      <c r="B168" s="37">
        <v>85119001</v>
      </c>
      <c r="C168" s="37">
        <v>85119003</v>
      </c>
      <c r="D168" s="37">
        <v>85119018</v>
      </c>
      <c r="E168" s="37">
        <v>11802</v>
      </c>
      <c r="F168" s="37">
        <v>11804</v>
      </c>
      <c r="G168" s="37">
        <v>21310001</v>
      </c>
      <c r="H168" s="37">
        <v>85801005</v>
      </c>
      <c r="I168" s="37">
        <v>858011006</v>
      </c>
      <c r="J168" s="37">
        <v>85801008</v>
      </c>
      <c r="K168" s="37">
        <v>85801009</v>
      </c>
      <c r="L168" s="37"/>
      <c r="M168" s="37">
        <v>85801011</v>
      </c>
      <c r="N168" s="37">
        <v>85801014</v>
      </c>
      <c r="O168" s="37">
        <v>85801015</v>
      </c>
      <c r="P168" s="37">
        <v>85801017</v>
      </c>
      <c r="Q168" s="37">
        <v>85801018</v>
      </c>
      <c r="R168" s="37">
        <v>85801019</v>
      </c>
      <c r="S168" s="37">
        <v>95803010</v>
      </c>
      <c r="T168" s="37">
        <v>85803099</v>
      </c>
      <c r="U168" s="37">
        <v>21312001</v>
      </c>
      <c r="V168" s="37">
        <v>85807001</v>
      </c>
      <c r="W168" s="37">
        <v>85807099</v>
      </c>
      <c r="X168" s="37">
        <v>21314001</v>
      </c>
      <c r="Y168" s="37">
        <v>85601002</v>
      </c>
      <c r="Z168" s="37">
        <v>85601012</v>
      </c>
      <c r="AA168" s="37">
        <v>85601014</v>
      </c>
      <c r="AB168" s="37">
        <v>85909099</v>
      </c>
      <c r="AC168" s="37">
        <v>21315001</v>
      </c>
    </row>
    <row r="169" spans="1:33" s="58" customFormat="1" ht="60.75" customHeight="1">
      <c r="A169" s="56" t="s">
        <v>44</v>
      </c>
      <c r="B169" s="24" t="s">
        <v>0</v>
      </c>
      <c r="C169" s="24" t="s">
        <v>1</v>
      </c>
      <c r="D169" s="24" t="s">
        <v>2</v>
      </c>
      <c r="E169" s="24" t="s">
        <v>39</v>
      </c>
      <c r="F169" s="24" t="s">
        <v>40</v>
      </c>
      <c r="G169" s="24" t="s">
        <v>22</v>
      </c>
      <c r="H169" s="24" t="s">
        <v>66</v>
      </c>
      <c r="I169" s="24" t="s">
        <v>4</v>
      </c>
      <c r="J169" s="24" t="s">
        <v>5</v>
      </c>
      <c r="K169" s="24" t="s">
        <v>6</v>
      </c>
      <c r="L169" s="24"/>
      <c r="M169" s="24" t="s">
        <v>8</v>
      </c>
      <c r="N169" s="24" t="s">
        <v>9</v>
      </c>
      <c r="O169" s="24" t="s">
        <v>10</v>
      </c>
      <c r="P169" s="24" t="s">
        <v>11</v>
      </c>
      <c r="Q169" s="24" t="s">
        <v>12</v>
      </c>
      <c r="R169" s="24" t="s">
        <v>13</v>
      </c>
      <c r="S169" s="24" t="s">
        <v>14</v>
      </c>
      <c r="T169" s="24" t="s">
        <v>15</v>
      </c>
      <c r="U169" s="24" t="s">
        <v>23</v>
      </c>
      <c r="V169" s="24" t="s">
        <v>25</v>
      </c>
      <c r="W169" s="24" t="s">
        <v>16</v>
      </c>
      <c r="X169" s="24" t="s">
        <v>24</v>
      </c>
      <c r="Y169" s="24" t="s">
        <v>17</v>
      </c>
      <c r="Z169" s="24" t="s">
        <v>18</v>
      </c>
      <c r="AA169" s="24" t="s">
        <v>19</v>
      </c>
      <c r="AB169" s="24" t="s">
        <v>20</v>
      </c>
      <c r="AC169" s="24" t="s">
        <v>26</v>
      </c>
      <c r="AD169" s="24" t="s">
        <v>21</v>
      </c>
      <c r="AE169" s="24" t="s">
        <v>27</v>
      </c>
      <c r="AF169" s="57"/>
      <c r="AG169" s="24" t="s">
        <v>53</v>
      </c>
    </row>
    <row r="170" spans="1:33">
      <c r="B170" s="4"/>
      <c r="C170" s="4"/>
      <c r="D170" s="4"/>
      <c r="E170" s="4"/>
      <c r="F170" s="4"/>
      <c r="G170" s="8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8"/>
      <c r="V170" s="4"/>
      <c r="W170" s="4"/>
      <c r="X170" s="8"/>
      <c r="Y170" s="4"/>
      <c r="Z170" s="4"/>
      <c r="AA170" s="4"/>
      <c r="AB170" s="4"/>
      <c r="AC170" s="8"/>
      <c r="AD170" s="4"/>
      <c r="AE170" s="8"/>
      <c r="AG170" s="8"/>
    </row>
    <row r="171" spans="1:33">
      <c r="A171" s="61"/>
      <c r="B171" s="46"/>
      <c r="C171" s="46"/>
      <c r="D171" s="46"/>
      <c r="E171" s="46"/>
      <c r="F171" s="46"/>
      <c r="G171" s="44">
        <f>SUM(B171:F171)</f>
        <v>0</v>
      </c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4">
        <f>SUM(H171:T171)</f>
        <v>0</v>
      </c>
      <c r="V171" s="46"/>
      <c r="W171" s="46"/>
      <c r="X171" s="44">
        <f t="shared" ref="X171:X191" si="66">SUM(V171:W171)</f>
        <v>0</v>
      </c>
      <c r="Y171" s="46"/>
      <c r="Z171" s="46"/>
      <c r="AA171" s="46"/>
      <c r="AB171" s="46"/>
      <c r="AC171" s="44">
        <f>SUM(Y171:AB171)</f>
        <v>0</v>
      </c>
      <c r="AD171" s="46"/>
      <c r="AE171" s="44">
        <f>SUM(AD171)</f>
        <v>0</v>
      </c>
      <c r="AF171" s="46"/>
      <c r="AG171" s="44">
        <f t="shared" ref="AG171:AG191" si="67">AE171+AC171+X171+U171+G171</f>
        <v>0</v>
      </c>
    </row>
    <row r="172" spans="1:33">
      <c r="A172" s="61"/>
      <c r="B172" s="46"/>
      <c r="C172" s="46"/>
      <c r="D172" s="46"/>
      <c r="E172" s="46"/>
      <c r="F172" s="46"/>
      <c r="G172" s="44">
        <f t="shared" ref="G172:G191" si="68">SUM(B172:F172)</f>
        <v>0</v>
      </c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4">
        <f t="shared" ref="U172:U191" si="69">SUM(H172:T172)</f>
        <v>0</v>
      </c>
      <c r="V172" s="46"/>
      <c r="W172" s="46"/>
      <c r="X172" s="44">
        <f>SUM(V172:W172)</f>
        <v>0</v>
      </c>
      <c r="Y172" s="46"/>
      <c r="Z172" s="46"/>
      <c r="AA172" s="46"/>
      <c r="AB172" s="46"/>
      <c r="AC172" s="44">
        <f t="shared" ref="AC172:AC173" si="70">SUM(Y172:AB172)</f>
        <v>0</v>
      </c>
      <c r="AD172" s="46"/>
      <c r="AE172" s="44">
        <f t="shared" ref="AE172:AE191" si="71">SUM(AD172)</f>
        <v>0</v>
      </c>
      <c r="AF172" s="46"/>
      <c r="AG172" s="44">
        <f t="shared" si="67"/>
        <v>0</v>
      </c>
    </row>
    <row r="173" spans="1:33">
      <c r="A173" s="61"/>
      <c r="B173" s="46"/>
      <c r="C173" s="46"/>
      <c r="D173" s="46"/>
      <c r="E173" s="46"/>
      <c r="F173" s="46"/>
      <c r="G173" s="44">
        <f t="shared" si="68"/>
        <v>0</v>
      </c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4">
        <f t="shared" si="69"/>
        <v>0</v>
      </c>
      <c r="V173" s="46"/>
      <c r="W173" s="46"/>
      <c r="X173" s="44">
        <f t="shared" si="66"/>
        <v>0</v>
      </c>
      <c r="Y173" s="46"/>
      <c r="Z173" s="46"/>
      <c r="AA173" s="46"/>
      <c r="AB173" s="46"/>
      <c r="AC173" s="44">
        <f t="shared" si="70"/>
        <v>0</v>
      </c>
      <c r="AD173" s="46"/>
      <c r="AE173" s="44">
        <f t="shared" si="71"/>
        <v>0</v>
      </c>
      <c r="AF173" s="46"/>
      <c r="AG173" s="44">
        <f t="shared" si="67"/>
        <v>0</v>
      </c>
    </row>
    <row r="174" spans="1:33">
      <c r="A174" s="61"/>
      <c r="B174" s="46"/>
      <c r="C174" s="46"/>
      <c r="D174" s="46"/>
      <c r="E174" s="46"/>
      <c r="F174" s="46"/>
      <c r="G174" s="44">
        <f t="shared" si="68"/>
        <v>0</v>
      </c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4">
        <f t="shared" si="69"/>
        <v>0</v>
      </c>
      <c r="V174" s="46"/>
      <c r="W174" s="46"/>
      <c r="X174" s="44">
        <f t="shared" si="66"/>
        <v>0</v>
      </c>
      <c r="Y174" s="46"/>
      <c r="Z174" s="46"/>
      <c r="AA174" s="46"/>
      <c r="AB174" s="46"/>
      <c r="AC174" s="44">
        <f t="shared" ref="AC174:AC191" si="72">SUM(Y174:AB174)</f>
        <v>0</v>
      </c>
      <c r="AD174" s="46"/>
      <c r="AE174" s="44">
        <f t="shared" si="71"/>
        <v>0</v>
      </c>
      <c r="AF174" s="46"/>
      <c r="AG174" s="44">
        <f t="shared" si="67"/>
        <v>0</v>
      </c>
    </row>
    <row r="175" spans="1:33">
      <c r="A175" s="61"/>
      <c r="B175" s="46"/>
      <c r="C175" s="46"/>
      <c r="D175" s="46"/>
      <c r="E175" s="46"/>
      <c r="F175" s="46"/>
      <c r="G175" s="44">
        <f t="shared" si="68"/>
        <v>0</v>
      </c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4">
        <f t="shared" si="69"/>
        <v>0</v>
      </c>
      <c r="V175" s="46"/>
      <c r="W175" s="46"/>
      <c r="X175" s="44">
        <f t="shared" si="66"/>
        <v>0</v>
      </c>
      <c r="Y175" s="46"/>
      <c r="Z175" s="46"/>
      <c r="AA175" s="46"/>
      <c r="AB175" s="46"/>
      <c r="AC175" s="44">
        <f t="shared" si="72"/>
        <v>0</v>
      </c>
      <c r="AD175" s="46"/>
      <c r="AE175" s="44">
        <f t="shared" si="71"/>
        <v>0</v>
      </c>
      <c r="AF175" s="46"/>
      <c r="AG175" s="44">
        <f t="shared" si="67"/>
        <v>0</v>
      </c>
    </row>
    <row r="176" spans="1:33">
      <c r="A176" s="61"/>
      <c r="B176" s="46"/>
      <c r="C176" s="46"/>
      <c r="D176" s="46"/>
      <c r="E176" s="46"/>
      <c r="F176" s="46"/>
      <c r="G176" s="44">
        <f t="shared" si="68"/>
        <v>0</v>
      </c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4">
        <f t="shared" si="69"/>
        <v>0</v>
      </c>
      <c r="V176" s="46"/>
      <c r="W176" s="46"/>
      <c r="X176" s="44">
        <f t="shared" si="66"/>
        <v>0</v>
      </c>
      <c r="Y176" s="46"/>
      <c r="Z176" s="46"/>
      <c r="AA176" s="46"/>
      <c r="AB176" s="46"/>
      <c r="AC176" s="44">
        <f t="shared" si="72"/>
        <v>0</v>
      </c>
      <c r="AD176" s="46"/>
      <c r="AE176" s="44">
        <f t="shared" si="71"/>
        <v>0</v>
      </c>
      <c r="AF176" s="46"/>
      <c r="AG176" s="44">
        <f t="shared" si="67"/>
        <v>0</v>
      </c>
    </row>
    <row r="177" spans="1:33">
      <c r="A177" s="61"/>
      <c r="B177" s="46"/>
      <c r="C177" s="46"/>
      <c r="D177" s="46"/>
      <c r="E177" s="46"/>
      <c r="F177" s="46"/>
      <c r="G177" s="44">
        <f t="shared" si="68"/>
        <v>0</v>
      </c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4">
        <f t="shared" si="69"/>
        <v>0</v>
      </c>
      <c r="V177" s="46"/>
      <c r="W177" s="46"/>
      <c r="X177" s="44">
        <f t="shared" si="66"/>
        <v>0</v>
      </c>
      <c r="Y177" s="46"/>
      <c r="Z177" s="46"/>
      <c r="AA177" s="46"/>
      <c r="AB177" s="46"/>
      <c r="AC177" s="44">
        <f t="shared" si="72"/>
        <v>0</v>
      </c>
      <c r="AD177" s="46"/>
      <c r="AE177" s="44">
        <f t="shared" si="71"/>
        <v>0</v>
      </c>
      <c r="AF177" s="46"/>
      <c r="AG177" s="44">
        <f t="shared" si="67"/>
        <v>0</v>
      </c>
    </row>
    <row r="178" spans="1:33">
      <c r="A178" s="61"/>
      <c r="B178" s="46"/>
      <c r="C178" s="46"/>
      <c r="D178" s="46"/>
      <c r="E178" s="46"/>
      <c r="F178" s="46"/>
      <c r="G178" s="44">
        <f t="shared" si="68"/>
        <v>0</v>
      </c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4">
        <f t="shared" si="69"/>
        <v>0</v>
      </c>
      <c r="V178" s="46"/>
      <c r="W178" s="46"/>
      <c r="X178" s="44">
        <f t="shared" si="66"/>
        <v>0</v>
      </c>
      <c r="Y178" s="46"/>
      <c r="Z178" s="46"/>
      <c r="AA178" s="46"/>
      <c r="AB178" s="46"/>
      <c r="AC178" s="44">
        <f t="shared" si="72"/>
        <v>0</v>
      </c>
      <c r="AD178" s="46"/>
      <c r="AE178" s="44">
        <f t="shared" si="71"/>
        <v>0</v>
      </c>
      <c r="AF178" s="46"/>
      <c r="AG178" s="44">
        <f t="shared" si="67"/>
        <v>0</v>
      </c>
    </row>
    <row r="179" spans="1:33">
      <c r="A179" s="61"/>
      <c r="B179" s="46"/>
      <c r="C179" s="46"/>
      <c r="D179" s="46"/>
      <c r="E179" s="46"/>
      <c r="F179" s="46"/>
      <c r="G179" s="44">
        <f t="shared" si="68"/>
        <v>0</v>
      </c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4">
        <f>SUM(H179:T179)</f>
        <v>0</v>
      </c>
      <c r="V179" s="46"/>
      <c r="W179" s="46"/>
      <c r="X179" s="44">
        <f t="shared" si="66"/>
        <v>0</v>
      </c>
      <c r="Y179" s="46"/>
      <c r="Z179" s="46"/>
      <c r="AA179" s="46"/>
      <c r="AB179" s="46"/>
      <c r="AC179" s="44">
        <f t="shared" si="72"/>
        <v>0</v>
      </c>
      <c r="AD179" s="46"/>
      <c r="AE179" s="44">
        <f t="shared" si="71"/>
        <v>0</v>
      </c>
      <c r="AF179" s="46"/>
      <c r="AG179" s="44">
        <f t="shared" si="67"/>
        <v>0</v>
      </c>
    </row>
    <row r="180" spans="1:33">
      <c r="A180" s="61"/>
      <c r="B180" s="46"/>
      <c r="C180" s="46"/>
      <c r="D180" s="46"/>
      <c r="E180" s="46"/>
      <c r="F180" s="46"/>
      <c r="G180" s="44">
        <f t="shared" si="68"/>
        <v>0</v>
      </c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4">
        <f t="shared" si="69"/>
        <v>0</v>
      </c>
      <c r="V180" s="46"/>
      <c r="W180" s="46"/>
      <c r="X180" s="44">
        <f t="shared" si="66"/>
        <v>0</v>
      </c>
      <c r="Y180" s="46"/>
      <c r="Z180" s="46"/>
      <c r="AA180" s="46"/>
      <c r="AB180" s="46"/>
      <c r="AC180" s="44">
        <f t="shared" si="72"/>
        <v>0</v>
      </c>
      <c r="AD180" s="46"/>
      <c r="AE180" s="44">
        <f t="shared" si="71"/>
        <v>0</v>
      </c>
      <c r="AF180" s="46"/>
      <c r="AG180" s="44">
        <f t="shared" si="67"/>
        <v>0</v>
      </c>
    </row>
    <row r="181" spans="1:33">
      <c r="A181" s="61"/>
      <c r="B181" s="46"/>
      <c r="C181" s="46"/>
      <c r="D181" s="46"/>
      <c r="E181" s="46"/>
      <c r="F181" s="46"/>
      <c r="G181" s="44">
        <f t="shared" si="68"/>
        <v>0</v>
      </c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4">
        <f t="shared" si="69"/>
        <v>0</v>
      </c>
      <c r="V181" s="46"/>
      <c r="W181" s="46"/>
      <c r="X181" s="44">
        <f t="shared" si="66"/>
        <v>0</v>
      </c>
      <c r="Y181" s="46"/>
      <c r="Z181" s="46"/>
      <c r="AA181" s="46"/>
      <c r="AB181" s="46"/>
      <c r="AC181" s="44">
        <f t="shared" si="72"/>
        <v>0</v>
      </c>
      <c r="AD181" s="46"/>
      <c r="AE181" s="44">
        <f t="shared" si="71"/>
        <v>0</v>
      </c>
      <c r="AF181" s="46"/>
      <c r="AG181" s="44">
        <f t="shared" si="67"/>
        <v>0</v>
      </c>
    </row>
    <row r="182" spans="1:33">
      <c r="A182" s="61"/>
      <c r="B182" s="46"/>
      <c r="C182" s="46"/>
      <c r="D182" s="46"/>
      <c r="E182" s="46"/>
      <c r="F182" s="46"/>
      <c r="G182" s="44">
        <f t="shared" si="68"/>
        <v>0</v>
      </c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4">
        <f t="shared" si="69"/>
        <v>0</v>
      </c>
      <c r="V182" s="46"/>
      <c r="W182" s="46"/>
      <c r="X182" s="44">
        <f t="shared" si="66"/>
        <v>0</v>
      </c>
      <c r="Y182" s="46"/>
      <c r="Z182" s="46"/>
      <c r="AA182" s="46"/>
      <c r="AB182" s="46"/>
      <c r="AC182" s="44">
        <f t="shared" si="72"/>
        <v>0</v>
      </c>
      <c r="AD182" s="46"/>
      <c r="AE182" s="44">
        <f t="shared" si="71"/>
        <v>0</v>
      </c>
      <c r="AF182" s="46"/>
      <c r="AG182" s="44">
        <f t="shared" si="67"/>
        <v>0</v>
      </c>
    </row>
    <row r="183" spans="1:33">
      <c r="A183" s="61"/>
      <c r="B183" s="46"/>
      <c r="C183" s="46"/>
      <c r="D183" s="46"/>
      <c r="E183" s="46"/>
      <c r="F183" s="46"/>
      <c r="G183" s="44">
        <f>SUM(B183:F183)</f>
        <v>0</v>
      </c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4">
        <f t="shared" si="69"/>
        <v>0</v>
      </c>
      <c r="V183" s="46"/>
      <c r="W183" s="46"/>
      <c r="X183" s="44">
        <f t="shared" si="66"/>
        <v>0</v>
      </c>
      <c r="Y183" s="46"/>
      <c r="Z183" s="46"/>
      <c r="AA183" s="46"/>
      <c r="AB183" s="46"/>
      <c r="AC183" s="44">
        <f t="shared" si="72"/>
        <v>0</v>
      </c>
      <c r="AD183" s="46"/>
      <c r="AE183" s="44">
        <f t="shared" si="71"/>
        <v>0</v>
      </c>
      <c r="AF183" s="46"/>
      <c r="AG183" s="44">
        <f t="shared" si="67"/>
        <v>0</v>
      </c>
    </row>
    <row r="184" spans="1:33">
      <c r="A184" s="61"/>
      <c r="B184" s="46"/>
      <c r="C184" s="46"/>
      <c r="D184" s="46"/>
      <c r="E184" s="46"/>
      <c r="F184" s="46"/>
      <c r="G184" s="44">
        <f t="shared" si="68"/>
        <v>0</v>
      </c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4">
        <f t="shared" si="69"/>
        <v>0</v>
      </c>
      <c r="V184" s="46"/>
      <c r="W184" s="46"/>
      <c r="X184" s="44">
        <f t="shared" si="66"/>
        <v>0</v>
      </c>
      <c r="Y184" s="46"/>
      <c r="Z184" s="46"/>
      <c r="AA184" s="46"/>
      <c r="AB184" s="46"/>
      <c r="AC184" s="44">
        <f t="shared" si="72"/>
        <v>0</v>
      </c>
      <c r="AD184" s="46"/>
      <c r="AE184" s="44">
        <f t="shared" si="71"/>
        <v>0</v>
      </c>
      <c r="AF184" s="46"/>
      <c r="AG184" s="44">
        <f t="shared" si="67"/>
        <v>0</v>
      </c>
    </row>
    <row r="185" spans="1:33">
      <c r="A185" s="61"/>
      <c r="B185" s="46"/>
      <c r="C185" s="46"/>
      <c r="D185" s="46"/>
      <c r="E185" s="46"/>
      <c r="F185" s="46"/>
      <c r="G185" s="44">
        <f t="shared" si="68"/>
        <v>0</v>
      </c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4">
        <f t="shared" si="69"/>
        <v>0</v>
      </c>
      <c r="V185" s="46"/>
      <c r="W185" s="46"/>
      <c r="X185" s="44">
        <f t="shared" si="66"/>
        <v>0</v>
      </c>
      <c r="Y185" s="46"/>
      <c r="Z185" s="46"/>
      <c r="AA185" s="46"/>
      <c r="AB185" s="46"/>
      <c r="AC185" s="44">
        <f t="shared" si="72"/>
        <v>0</v>
      </c>
      <c r="AD185" s="46"/>
      <c r="AE185" s="44">
        <f t="shared" si="71"/>
        <v>0</v>
      </c>
      <c r="AF185" s="46"/>
      <c r="AG185" s="44">
        <f t="shared" si="67"/>
        <v>0</v>
      </c>
    </row>
    <row r="186" spans="1:33">
      <c r="A186" s="61"/>
      <c r="B186" s="46"/>
      <c r="C186" s="46"/>
      <c r="D186" s="46"/>
      <c r="E186" s="46"/>
      <c r="F186" s="46"/>
      <c r="G186" s="44">
        <f t="shared" si="68"/>
        <v>0</v>
      </c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4">
        <f t="shared" si="69"/>
        <v>0</v>
      </c>
      <c r="V186" s="46"/>
      <c r="W186" s="46"/>
      <c r="X186" s="44">
        <f t="shared" si="66"/>
        <v>0</v>
      </c>
      <c r="Y186" s="46"/>
      <c r="Z186" s="46"/>
      <c r="AA186" s="46"/>
      <c r="AB186" s="46"/>
      <c r="AC186" s="44">
        <f t="shared" si="72"/>
        <v>0</v>
      </c>
      <c r="AD186" s="46"/>
      <c r="AE186" s="44">
        <f t="shared" si="71"/>
        <v>0</v>
      </c>
      <c r="AF186" s="46"/>
      <c r="AG186" s="44">
        <f t="shared" si="67"/>
        <v>0</v>
      </c>
    </row>
    <row r="187" spans="1:33">
      <c r="A187" s="61"/>
      <c r="B187" s="46"/>
      <c r="C187" s="46"/>
      <c r="D187" s="46"/>
      <c r="E187" s="46"/>
      <c r="F187" s="46"/>
      <c r="G187" s="44">
        <f t="shared" si="68"/>
        <v>0</v>
      </c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4">
        <f t="shared" si="69"/>
        <v>0</v>
      </c>
      <c r="V187" s="46"/>
      <c r="W187" s="46"/>
      <c r="X187" s="44">
        <f t="shared" si="66"/>
        <v>0</v>
      </c>
      <c r="Y187" s="46"/>
      <c r="Z187" s="46"/>
      <c r="AA187" s="46"/>
      <c r="AB187" s="46"/>
      <c r="AC187" s="44">
        <f t="shared" si="72"/>
        <v>0</v>
      </c>
      <c r="AD187" s="46"/>
      <c r="AE187" s="44">
        <f t="shared" si="71"/>
        <v>0</v>
      </c>
      <c r="AF187" s="46"/>
      <c r="AG187" s="44">
        <f t="shared" si="67"/>
        <v>0</v>
      </c>
    </row>
    <row r="188" spans="1:33">
      <c r="A188" s="61"/>
      <c r="B188" s="46"/>
      <c r="C188" s="46"/>
      <c r="D188" s="46"/>
      <c r="E188" s="46"/>
      <c r="F188" s="46"/>
      <c r="G188" s="44">
        <f t="shared" si="68"/>
        <v>0</v>
      </c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4">
        <f t="shared" si="69"/>
        <v>0</v>
      </c>
      <c r="V188" s="46"/>
      <c r="W188" s="46"/>
      <c r="X188" s="44">
        <f t="shared" si="66"/>
        <v>0</v>
      </c>
      <c r="Y188" s="46"/>
      <c r="Z188" s="46"/>
      <c r="AA188" s="46"/>
      <c r="AB188" s="46"/>
      <c r="AC188" s="44">
        <f t="shared" si="72"/>
        <v>0</v>
      </c>
      <c r="AD188" s="46"/>
      <c r="AE188" s="44">
        <f t="shared" si="71"/>
        <v>0</v>
      </c>
      <c r="AF188" s="46"/>
      <c r="AG188" s="44">
        <f t="shared" si="67"/>
        <v>0</v>
      </c>
    </row>
    <row r="189" spans="1:33">
      <c r="A189" s="61"/>
      <c r="B189" s="46"/>
      <c r="C189" s="46"/>
      <c r="D189" s="46"/>
      <c r="E189" s="46"/>
      <c r="F189" s="46"/>
      <c r="G189" s="44">
        <f t="shared" si="68"/>
        <v>0</v>
      </c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4">
        <f t="shared" si="69"/>
        <v>0</v>
      </c>
      <c r="V189" s="46"/>
      <c r="W189" s="46"/>
      <c r="X189" s="44">
        <f t="shared" si="66"/>
        <v>0</v>
      </c>
      <c r="Y189" s="46"/>
      <c r="Z189" s="46"/>
      <c r="AA189" s="46"/>
      <c r="AB189" s="46"/>
      <c r="AC189" s="44">
        <f t="shared" si="72"/>
        <v>0</v>
      </c>
      <c r="AD189" s="46"/>
      <c r="AE189" s="44">
        <f t="shared" si="71"/>
        <v>0</v>
      </c>
      <c r="AF189" s="46"/>
      <c r="AG189" s="44">
        <f t="shared" si="67"/>
        <v>0</v>
      </c>
    </row>
    <row r="190" spans="1:33">
      <c r="A190" s="61"/>
      <c r="B190" s="46"/>
      <c r="C190" s="46"/>
      <c r="D190" s="46"/>
      <c r="E190" s="46"/>
      <c r="F190" s="46"/>
      <c r="G190" s="44">
        <f t="shared" si="68"/>
        <v>0</v>
      </c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4">
        <f t="shared" si="69"/>
        <v>0</v>
      </c>
      <c r="V190" s="46"/>
      <c r="W190" s="46"/>
      <c r="X190" s="44">
        <f t="shared" si="66"/>
        <v>0</v>
      </c>
      <c r="Y190" s="46"/>
      <c r="Z190" s="46"/>
      <c r="AA190" s="46"/>
      <c r="AB190" s="46"/>
      <c r="AC190" s="44">
        <f t="shared" si="72"/>
        <v>0</v>
      </c>
      <c r="AD190" s="46"/>
      <c r="AE190" s="44">
        <f t="shared" si="71"/>
        <v>0</v>
      </c>
      <c r="AF190" s="46"/>
      <c r="AG190" s="44">
        <f t="shared" si="67"/>
        <v>0</v>
      </c>
    </row>
    <row r="191" spans="1:33">
      <c r="A191" s="61"/>
      <c r="B191" s="46"/>
      <c r="C191" s="46"/>
      <c r="D191" s="46"/>
      <c r="E191" s="46"/>
      <c r="F191" s="46"/>
      <c r="G191" s="44">
        <f t="shared" si="68"/>
        <v>0</v>
      </c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4">
        <f t="shared" si="69"/>
        <v>0</v>
      </c>
      <c r="V191" s="46"/>
      <c r="W191" s="46"/>
      <c r="X191" s="44">
        <f t="shared" si="66"/>
        <v>0</v>
      </c>
      <c r="Y191" s="46"/>
      <c r="Z191" s="46"/>
      <c r="AA191" s="46"/>
      <c r="AB191" s="46"/>
      <c r="AC191" s="44">
        <f t="shared" si="72"/>
        <v>0</v>
      </c>
      <c r="AD191" s="46"/>
      <c r="AE191" s="44">
        <f t="shared" si="71"/>
        <v>0</v>
      </c>
      <c r="AF191" s="46"/>
      <c r="AG191" s="44">
        <f t="shared" si="67"/>
        <v>0</v>
      </c>
    </row>
    <row r="192" spans="1:33">
      <c r="A192" s="94"/>
      <c r="B192" s="46"/>
      <c r="C192" s="46"/>
      <c r="D192" s="46"/>
      <c r="E192" s="46"/>
      <c r="F192" s="46"/>
      <c r="G192" s="44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4"/>
      <c r="V192" s="46"/>
      <c r="W192" s="46"/>
      <c r="X192" s="44"/>
      <c r="Y192" s="46"/>
      <c r="Z192" s="46"/>
      <c r="AA192" s="46"/>
      <c r="AB192" s="46"/>
      <c r="AC192" s="44"/>
      <c r="AD192" s="46"/>
      <c r="AE192" s="44"/>
      <c r="AF192" s="46"/>
      <c r="AG192" s="44"/>
    </row>
    <row r="193" spans="1:35">
      <c r="A193" s="94"/>
      <c r="B193" s="46">
        <f>SUM(B171:B192)</f>
        <v>0</v>
      </c>
      <c r="C193" s="46">
        <f>SUM(C171:C192)</f>
        <v>0</v>
      </c>
      <c r="D193" s="46">
        <f>SUM(D171:D192)</f>
        <v>0</v>
      </c>
      <c r="E193" s="46">
        <f>SUM(E171:E192)</f>
        <v>0</v>
      </c>
      <c r="F193" s="46">
        <f>SUM(F171:F192)</f>
        <v>0</v>
      </c>
      <c r="G193" s="44">
        <f>SUM(G170:G192)</f>
        <v>0</v>
      </c>
      <c r="H193" s="46">
        <f t="shared" ref="H193:T193" si="73">SUM(H171:H192)</f>
        <v>0</v>
      </c>
      <c r="I193" s="46">
        <f t="shared" si="73"/>
        <v>0</v>
      </c>
      <c r="J193" s="46">
        <f t="shared" si="73"/>
        <v>0</v>
      </c>
      <c r="K193" s="46">
        <f t="shared" si="73"/>
        <v>0</v>
      </c>
      <c r="L193" s="46"/>
      <c r="M193" s="46">
        <f t="shared" si="73"/>
        <v>0</v>
      </c>
      <c r="N193" s="46">
        <f t="shared" si="73"/>
        <v>0</v>
      </c>
      <c r="O193" s="46">
        <f t="shared" si="73"/>
        <v>0</v>
      </c>
      <c r="P193" s="46">
        <f t="shared" si="73"/>
        <v>0</v>
      </c>
      <c r="Q193" s="46">
        <f t="shared" si="73"/>
        <v>0</v>
      </c>
      <c r="R193" s="46">
        <f t="shared" si="73"/>
        <v>0</v>
      </c>
      <c r="S193" s="46">
        <f t="shared" si="73"/>
        <v>0</v>
      </c>
      <c r="T193" s="46">
        <f t="shared" si="73"/>
        <v>0</v>
      </c>
      <c r="U193" s="44">
        <f>SUM(U170:U192)</f>
        <v>0</v>
      </c>
      <c r="V193" s="46">
        <f>SUM(V170:V192)</f>
        <v>0</v>
      </c>
      <c r="W193" s="46">
        <f>SUM(W170:W192)</f>
        <v>0</v>
      </c>
      <c r="X193" s="44">
        <f>SUM(V193:W193)</f>
        <v>0</v>
      </c>
      <c r="Y193" s="46">
        <f>SUM(Y171:Y192)</f>
        <v>0</v>
      </c>
      <c r="Z193" s="46">
        <f>SUM(Z171:Z192)</f>
        <v>0</v>
      </c>
      <c r="AA193" s="46">
        <f>SUM(AA171:AA192)</f>
        <v>0</v>
      </c>
      <c r="AB193" s="46">
        <f>SUM(AB171:AB192)</f>
        <v>0</v>
      </c>
      <c r="AC193" s="44">
        <f>SUM(AC170:AC192)</f>
        <v>0</v>
      </c>
      <c r="AD193" s="46">
        <f>SUM(AD170:AD192)</f>
        <v>0</v>
      </c>
      <c r="AE193" s="44">
        <f>SUM(AE170:AE192)</f>
        <v>0</v>
      </c>
      <c r="AF193" s="46"/>
      <c r="AG193" s="52">
        <f>SUM(AG171:AG192)</f>
        <v>0</v>
      </c>
      <c r="AH193" s="4"/>
      <c r="AI193" s="4"/>
    </row>
    <row r="194" spans="1:35">
      <c r="A194" s="94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4" t="s">
        <v>34</v>
      </c>
      <c r="AF194" s="46"/>
      <c r="AG194" s="52">
        <v>35383.410000000003</v>
      </c>
    </row>
    <row r="195" spans="1:35">
      <c r="A195" s="94"/>
      <c r="B195" s="46"/>
      <c r="C195" s="46"/>
      <c r="D195" s="46"/>
      <c r="E195" s="46"/>
      <c r="F195" s="46"/>
      <c r="G195" s="46"/>
      <c r="H195" s="46"/>
      <c r="I195" s="46" t="s">
        <v>36</v>
      </c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4" t="s">
        <v>35</v>
      </c>
      <c r="AF195" s="46"/>
      <c r="AG195" s="52">
        <v>106150.24</v>
      </c>
    </row>
    <row r="196" spans="1:35" ht="17.25">
      <c r="B196" s="4"/>
      <c r="C196" s="4"/>
      <c r="D196" s="36"/>
      <c r="E196" s="36"/>
      <c r="F196" s="36"/>
      <c r="G196" s="36"/>
      <c r="H196" s="36"/>
      <c r="I196" s="36"/>
      <c r="J196" s="36"/>
      <c r="K196" s="36"/>
      <c r="L196" s="36"/>
      <c r="M196" s="4"/>
      <c r="N196" s="4"/>
      <c r="O196" s="4"/>
      <c r="P196" s="4"/>
      <c r="Q196" s="4"/>
      <c r="R196" s="4"/>
      <c r="S196" s="4"/>
      <c r="T196" s="4"/>
      <c r="U196" s="8"/>
      <c r="V196" s="4"/>
      <c r="W196" s="4"/>
      <c r="X196" s="8"/>
      <c r="Y196" s="4"/>
      <c r="Z196" s="4"/>
      <c r="AA196" s="4"/>
      <c r="AB196" s="4"/>
      <c r="AC196" s="8"/>
      <c r="AD196" s="4"/>
      <c r="AG196" s="91"/>
    </row>
    <row r="197" spans="1:35" ht="17.25">
      <c r="B197" s="4"/>
      <c r="C197" s="4"/>
      <c r="D197" s="36"/>
      <c r="E197" s="36"/>
      <c r="F197" s="36"/>
      <c r="G197" s="36"/>
      <c r="H197" s="36"/>
      <c r="I197" s="36"/>
      <c r="J197" s="36"/>
      <c r="K197" s="36"/>
      <c r="L197" s="36"/>
      <c r="M197" s="4"/>
      <c r="N197" s="4"/>
      <c r="O197" s="4"/>
      <c r="P197" s="4"/>
      <c r="Q197" s="4"/>
      <c r="R197" s="4"/>
      <c r="S197" s="4"/>
      <c r="T197" s="4"/>
      <c r="U197" s="8"/>
      <c r="V197" s="4"/>
      <c r="W197" s="4"/>
      <c r="X197" s="8"/>
      <c r="Y197" s="4"/>
      <c r="Z197" s="4"/>
      <c r="AA197" s="4"/>
      <c r="AB197" s="4"/>
      <c r="AC197" s="8"/>
      <c r="AD197" s="4"/>
      <c r="AE197" s="8" t="s">
        <v>63</v>
      </c>
      <c r="AG197" s="52">
        <f>SUM(AG192:AG195)</f>
        <v>141533.65000000002</v>
      </c>
    </row>
    <row r="198" spans="1:35" ht="22.5">
      <c r="B198" s="4"/>
      <c r="C198" s="4"/>
      <c r="D198" s="97" t="s">
        <v>28</v>
      </c>
      <c r="E198" s="97"/>
      <c r="F198" s="97"/>
      <c r="G198" s="97"/>
      <c r="H198" s="97"/>
      <c r="I198" s="97"/>
      <c r="J198" s="97"/>
      <c r="K198" s="97"/>
      <c r="L198" s="97"/>
      <c r="M198" s="4"/>
      <c r="N198" s="4"/>
      <c r="O198" s="4"/>
      <c r="P198" s="4"/>
      <c r="Q198" s="4"/>
      <c r="R198" s="4"/>
      <c r="S198" s="4"/>
      <c r="T198" s="4"/>
      <c r="U198" s="8"/>
      <c r="V198" s="4"/>
      <c r="W198" s="4"/>
      <c r="X198" s="8"/>
      <c r="Y198" s="4"/>
      <c r="Z198" s="4"/>
      <c r="AA198" s="4"/>
      <c r="AB198" s="4"/>
      <c r="AC198" s="8"/>
      <c r="AD198" s="4"/>
      <c r="AE198"/>
      <c r="AG198"/>
    </row>
    <row r="199" spans="1:35" ht="22.5">
      <c r="B199" s="4"/>
      <c r="C199" s="4"/>
      <c r="D199" s="97" t="s">
        <v>60</v>
      </c>
      <c r="E199" s="97"/>
      <c r="F199" s="97"/>
      <c r="G199" s="97"/>
      <c r="H199" s="97"/>
      <c r="I199" s="97"/>
      <c r="J199" s="97"/>
      <c r="K199" s="97"/>
      <c r="L199" s="97"/>
      <c r="M199" s="4"/>
      <c r="N199" s="4"/>
      <c r="O199" s="4"/>
      <c r="P199" s="4"/>
      <c r="Q199" s="4"/>
      <c r="R199" s="4"/>
      <c r="S199" s="4"/>
      <c r="T199" s="4"/>
      <c r="U199" s="8"/>
      <c r="V199" s="4"/>
      <c r="W199" s="4"/>
      <c r="X199" s="8"/>
      <c r="Y199" s="4"/>
      <c r="Z199" s="4"/>
      <c r="AA199" s="4"/>
      <c r="AB199" s="4"/>
      <c r="AC199" s="8"/>
      <c r="AD199" s="4"/>
      <c r="AG199" s="20"/>
    </row>
    <row r="200" spans="1:35">
      <c r="B200" s="4"/>
      <c r="C200" s="4"/>
      <c r="D200" s="4"/>
      <c r="E200" s="4"/>
      <c r="F200" s="4"/>
      <c r="G200" s="8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8"/>
      <c r="V200" s="4"/>
      <c r="W200" s="4"/>
      <c r="X200" s="8"/>
      <c r="Y200" s="4"/>
      <c r="Z200" s="4"/>
      <c r="AA200" s="4"/>
      <c r="AB200" s="4"/>
      <c r="AC200" s="8"/>
      <c r="AD200" s="4"/>
      <c r="AE200" s="8"/>
      <c r="AG200" s="8"/>
    </row>
    <row r="201" spans="1:35" s="19" customFormat="1" ht="20.25" customHeight="1">
      <c r="A201" s="55"/>
      <c r="B201" s="37">
        <v>85119001</v>
      </c>
      <c r="C201" s="37">
        <v>85119003</v>
      </c>
      <c r="D201" s="37">
        <v>85119018</v>
      </c>
      <c r="E201" s="37">
        <v>11802</v>
      </c>
      <c r="F201" s="37">
        <v>11804</v>
      </c>
      <c r="G201" s="37">
        <v>21310001</v>
      </c>
      <c r="H201" s="37">
        <v>85801005</v>
      </c>
      <c r="I201" s="37">
        <v>858011006</v>
      </c>
      <c r="J201" s="37">
        <v>85801008</v>
      </c>
      <c r="K201" s="37">
        <v>85801009</v>
      </c>
      <c r="L201" s="37"/>
      <c r="M201" s="37">
        <v>85801011</v>
      </c>
      <c r="N201" s="37">
        <v>85801014</v>
      </c>
      <c r="O201" s="37">
        <v>85801015</v>
      </c>
      <c r="P201" s="37">
        <v>85801017</v>
      </c>
      <c r="Q201" s="37">
        <v>85801018</v>
      </c>
      <c r="R201" s="37">
        <v>85801019</v>
      </c>
      <c r="S201" s="37">
        <v>95803010</v>
      </c>
      <c r="T201" s="37">
        <v>85803099</v>
      </c>
      <c r="U201" s="37">
        <v>21312001</v>
      </c>
      <c r="V201" s="37">
        <v>85807001</v>
      </c>
      <c r="W201" s="37">
        <v>85807099</v>
      </c>
      <c r="X201" s="37">
        <v>21314001</v>
      </c>
      <c r="Y201" s="37">
        <v>85601002</v>
      </c>
      <c r="Z201" s="37">
        <v>85601012</v>
      </c>
      <c r="AA201" s="37">
        <v>85601014</v>
      </c>
      <c r="AB201" s="37">
        <v>85909099</v>
      </c>
      <c r="AC201" s="37">
        <v>21315001</v>
      </c>
    </row>
    <row r="202" spans="1:35" s="58" customFormat="1" ht="60.75" customHeight="1">
      <c r="A202" s="56" t="s">
        <v>45</v>
      </c>
      <c r="B202" s="24" t="s">
        <v>0</v>
      </c>
      <c r="C202" s="24" t="s">
        <v>1</v>
      </c>
      <c r="D202" s="24" t="s">
        <v>2</v>
      </c>
      <c r="E202" s="24" t="s">
        <v>39</v>
      </c>
      <c r="F202" s="24" t="s">
        <v>40</v>
      </c>
      <c r="G202" s="24" t="s">
        <v>22</v>
      </c>
      <c r="H202" s="24" t="s">
        <v>3</v>
      </c>
      <c r="I202" s="24" t="s">
        <v>4</v>
      </c>
      <c r="J202" s="24" t="s">
        <v>5</v>
      </c>
      <c r="K202" s="24" t="s">
        <v>6</v>
      </c>
      <c r="L202" s="24"/>
      <c r="M202" s="24" t="s">
        <v>8</v>
      </c>
      <c r="N202" s="24" t="s">
        <v>9</v>
      </c>
      <c r="O202" s="24" t="s">
        <v>10</v>
      </c>
      <c r="P202" s="24" t="s">
        <v>11</v>
      </c>
      <c r="Q202" s="24" t="s">
        <v>12</v>
      </c>
      <c r="R202" s="24" t="s">
        <v>13</v>
      </c>
      <c r="S202" s="24" t="s">
        <v>14</v>
      </c>
      <c r="T202" s="24" t="s">
        <v>15</v>
      </c>
      <c r="U202" s="24" t="s">
        <v>23</v>
      </c>
      <c r="V202" s="24" t="s">
        <v>25</v>
      </c>
      <c r="W202" s="24" t="s">
        <v>16</v>
      </c>
      <c r="X202" s="24" t="s">
        <v>24</v>
      </c>
      <c r="Y202" s="24" t="s">
        <v>17</v>
      </c>
      <c r="Z202" s="24" t="s">
        <v>18</v>
      </c>
      <c r="AA202" s="24" t="s">
        <v>19</v>
      </c>
      <c r="AB202" s="24" t="s">
        <v>20</v>
      </c>
      <c r="AC202" s="24" t="s">
        <v>26</v>
      </c>
      <c r="AD202" s="24" t="s">
        <v>21</v>
      </c>
      <c r="AE202" s="24" t="s">
        <v>27</v>
      </c>
      <c r="AF202" s="57"/>
      <c r="AG202" s="24" t="s">
        <v>29</v>
      </c>
    </row>
    <row r="203" spans="1:35">
      <c r="B203" s="4"/>
      <c r="C203" s="4"/>
      <c r="D203" s="4"/>
      <c r="E203" s="4"/>
      <c r="F203" s="4"/>
      <c r="G203" s="8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8"/>
      <c r="V203" s="4"/>
      <c r="W203" s="4"/>
      <c r="X203" s="8"/>
      <c r="Y203" s="4"/>
      <c r="Z203" s="4"/>
      <c r="AA203" s="4"/>
      <c r="AB203" s="4"/>
      <c r="AC203" s="8"/>
      <c r="AD203" s="4"/>
      <c r="AE203" s="8"/>
      <c r="AG203" s="8"/>
    </row>
    <row r="204" spans="1:35">
      <c r="A204" s="53"/>
      <c r="B204" s="46"/>
      <c r="C204" s="46"/>
      <c r="D204" s="46"/>
      <c r="E204" s="46"/>
      <c r="F204" s="46"/>
      <c r="G204" s="44">
        <f>SUM(B204:F204)</f>
        <v>0</v>
      </c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4">
        <f>SUM(H204:T204)</f>
        <v>0</v>
      </c>
      <c r="V204" s="46"/>
      <c r="W204" s="46"/>
      <c r="X204" s="44">
        <f>SUM(V204:W204)</f>
        <v>0</v>
      </c>
      <c r="Y204" s="46"/>
      <c r="Z204" s="46"/>
      <c r="AA204" s="46"/>
      <c r="AB204" s="46"/>
      <c r="AC204" s="44">
        <f>SUM(Y204:AB204)</f>
        <v>0</v>
      </c>
      <c r="AD204" s="46"/>
      <c r="AE204" s="44">
        <f>SUM(AD204)</f>
        <v>0</v>
      </c>
      <c r="AF204" s="46"/>
      <c r="AG204" s="44">
        <f t="shared" ref="AG204:AG225" si="74">AE204+AC204+X204+U204+G204</f>
        <v>0</v>
      </c>
    </row>
    <row r="205" spans="1:35">
      <c r="A205" s="53"/>
      <c r="B205" s="46"/>
      <c r="C205" s="46"/>
      <c r="D205" s="46"/>
      <c r="E205" s="46"/>
      <c r="F205" s="46"/>
      <c r="G205" s="44">
        <f t="shared" ref="G205:G217" si="75">SUM(B205:F205)</f>
        <v>0</v>
      </c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4">
        <f t="shared" ref="U205:U225" si="76">SUM(H205:T205)</f>
        <v>0</v>
      </c>
      <c r="V205" s="46"/>
      <c r="W205" s="46"/>
      <c r="X205" s="44">
        <f t="shared" ref="X205:X225" si="77">SUM(V205:W205)</f>
        <v>0</v>
      </c>
      <c r="Y205" s="46"/>
      <c r="Z205" s="46"/>
      <c r="AA205" s="46"/>
      <c r="AB205" s="46"/>
      <c r="AC205" s="44">
        <f t="shared" ref="AC205:AC225" si="78">SUM(Y205:AB205)</f>
        <v>0</v>
      </c>
      <c r="AD205" s="46"/>
      <c r="AE205" s="44">
        <f t="shared" ref="AE205:AE225" si="79">SUM(AD205)</f>
        <v>0</v>
      </c>
      <c r="AF205" s="46"/>
      <c r="AG205" s="44">
        <f t="shared" si="74"/>
        <v>0</v>
      </c>
    </row>
    <row r="206" spans="1:35">
      <c r="A206" s="53"/>
      <c r="B206" s="46"/>
      <c r="C206" s="46"/>
      <c r="D206" s="46"/>
      <c r="E206" s="46"/>
      <c r="F206" s="46"/>
      <c r="G206" s="44">
        <f t="shared" si="75"/>
        <v>0</v>
      </c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4">
        <f t="shared" si="76"/>
        <v>0</v>
      </c>
      <c r="V206" s="46"/>
      <c r="W206" s="46"/>
      <c r="X206" s="44">
        <f t="shared" si="77"/>
        <v>0</v>
      </c>
      <c r="Y206" s="46"/>
      <c r="Z206" s="46"/>
      <c r="AA206" s="46"/>
      <c r="AB206" s="46"/>
      <c r="AC206" s="44">
        <f t="shared" si="78"/>
        <v>0</v>
      </c>
      <c r="AD206" s="46"/>
      <c r="AE206" s="44">
        <f t="shared" si="79"/>
        <v>0</v>
      </c>
      <c r="AF206" s="46"/>
      <c r="AG206" s="44">
        <f t="shared" si="74"/>
        <v>0</v>
      </c>
    </row>
    <row r="207" spans="1:35">
      <c r="A207" s="53"/>
      <c r="B207" s="46"/>
      <c r="C207" s="46"/>
      <c r="D207" s="46"/>
      <c r="E207" s="46"/>
      <c r="F207" s="46"/>
      <c r="G207" s="44">
        <f t="shared" si="75"/>
        <v>0</v>
      </c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4">
        <f t="shared" si="76"/>
        <v>0</v>
      </c>
      <c r="V207" s="46"/>
      <c r="W207" s="46"/>
      <c r="X207" s="44">
        <f t="shared" si="77"/>
        <v>0</v>
      </c>
      <c r="Y207" s="46"/>
      <c r="Z207" s="46"/>
      <c r="AA207" s="46"/>
      <c r="AB207" s="46"/>
      <c r="AC207" s="44">
        <f t="shared" si="78"/>
        <v>0</v>
      </c>
      <c r="AD207" s="46"/>
      <c r="AE207" s="44">
        <f t="shared" si="79"/>
        <v>0</v>
      </c>
      <c r="AF207" s="46"/>
      <c r="AG207" s="44">
        <f t="shared" si="74"/>
        <v>0</v>
      </c>
    </row>
    <row r="208" spans="1:35">
      <c r="A208" s="53"/>
      <c r="B208" s="46"/>
      <c r="C208" s="46"/>
      <c r="D208" s="46"/>
      <c r="E208" s="46"/>
      <c r="F208" s="46"/>
      <c r="G208" s="44">
        <f t="shared" si="75"/>
        <v>0</v>
      </c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4">
        <f t="shared" si="76"/>
        <v>0</v>
      </c>
      <c r="V208" s="46"/>
      <c r="W208" s="46"/>
      <c r="X208" s="44">
        <f t="shared" si="77"/>
        <v>0</v>
      </c>
      <c r="Y208" s="46"/>
      <c r="Z208" s="46"/>
      <c r="AA208" s="46"/>
      <c r="AB208" s="46"/>
      <c r="AC208" s="44">
        <f t="shared" si="78"/>
        <v>0</v>
      </c>
      <c r="AD208" s="46"/>
      <c r="AE208" s="44">
        <f t="shared" si="79"/>
        <v>0</v>
      </c>
      <c r="AF208" s="46"/>
      <c r="AG208" s="44">
        <f t="shared" si="74"/>
        <v>0</v>
      </c>
    </row>
    <row r="209" spans="1:34">
      <c r="A209" s="53"/>
      <c r="B209" s="46"/>
      <c r="C209" s="46"/>
      <c r="D209" s="46"/>
      <c r="E209" s="46"/>
      <c r="F209" s="46"/>
      <c r="G209" s="44">
        <f t="shared" si="75"/>
        <v>0</v>
      </c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4">
        <f t="shared" si="76"/>
        <v>0</v>
      </c>
      <c r="V209" s="46"/>
      <c r="W209" s="46"/>
      <c r="X209" s="44">
        <f t="shared" si="77"/>
        <v>0</v>
      </c>
      <c r="Y209" s="46"/>
      <c r="Z209" s="46"/>
      <c r="AA209" s="46"/>
      <c r="AB209" s="46"/>
      <c r="AC209" s="44">
        <f t="shared" si="78"/>
        <v>0</v>
      </c>
      <c r="AD209" s="46"/>
      <c r="AE209" s="44">
        <f t="shared" si="79"/>
        <v>0</v>
      </c>
      <c r="AF209" s="46"/>
      <c r="AG209" s="44">
        <f t="shared" si="74"/>
        <v>0</v>
      </c>
    </row>
    <row r="210" spans="1:34">
      <c r="A210" s="53"/>
      <c r="B210" s="46"/>
      <c r="C210" s="46"/>
      <c r="D210" s="46"/>
      <c r="E210" s="46"/>
      <c r="F210" s="46"/>
      <c r="G210" s="44">
        <f t="shared" si="75"/>
        <v>0</v>
      </c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4">
        <f t="shared" si="76"/>
        <v>0</v>
      </c>
      <c r="V210" s="46"/>
      <c r="W210" s="46"/>
      <c r="X210" s="44">
        <f t="shared" si="77"/>
        <v>0</v>
      </c>
      <c r="Y210" s="46"/>
      <c r="Z210" s="46"/>
      <c r="AA210" s="46"/>
      <c r="AB210" s="46"/>
      <c r="AC210" s="44">
        <f t="shared" si="78"/>
        <v>0</v>
      </c>
      <c r="AD210" s="46"/>
      <c r="AE210" s="44">
        <f t="shared" si="79"/>
        <v>0</v>
      </c>
      <c r="AF210" s="46"/>
      <c r="AG210" s="44">
        <f t="shared" si="74"/>
        <v>0</v>
      </c>
    </row>
    <row r="211" spans="1:34">
      <c r="A211" s="53"/>
      <c r="B211" s="46"/>
      <c r="C211" s="46"/>
      <c r="D211" s="46"/>
      <c r="E211" s="46"/>
      <c r="F211" s="46"/>
      <c r="G211" s="44">
        <f t="shared" si="75"/>
        <v>0</v>
      </c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4">
        <f t="shared" si="76"/>
        <v>0</v>
      </c>
      <c r="V211" s="46"/>
      <c r="W211" s="46"/>
      <c r="X211" s="44">
        <f t="shared" si="77"/>
        <v>0</v>
      </c>
      <c r="Y211" s="46"/>
      <c r="Z211" s="46"/>
      <c r="AA211" s="46"/>
      <c r="AB211" s="46"/>
      <c r="AC211" s="44">
        <f t="shared" si="78"/>
        <v>0</v>
      </c>
      <c r="AD211" s="46"/>
      <c r="AE211" s="44">
        <f t="shared" si="79"/>
        <v>0</v>
      </c>
      <c r="AF211" s="46"/>
      <c r="AG211" s="44">
        <f t="shared" si="74"/>
        <v>0</v>
      </c>
    </row>
    <row r="212" spans="1:34">
      <c r="A212" s="53"/>
      <c r="B212" s="46"/>
      <c r="C212" s="46"/>
      <c r="D212" s="46"/>
      <c r="E212" s="46"/>
      <c r="F212" s="46"/>
      <c r="G212" s="44">
        <f t="shared" si="75"/>
        <v>0</v>
      </c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4">
        <f t="shared" si="76"/>
        <v>0</v>
      </c>
      <c r="V212" s="46"/>
      <c r="W212" s="46"/>
      <c r="X212" s="44">
        <f t="shared" si="77"/>
        <v>0</v>
      </c>
      <c r="Y212" s="46"/>
      <c r="Z212" s="46"/>
      <c r="AA212" s="46"/>
      <c r="AB212" s="46"/>
      <c r="AC212" s="44">
        <f t="shared" si="78"/>
        <v>0</v>
      </c>
      <c r="AD212" s="46"/>
      <c r="AE212" s="44">
        <f t="shared" si="79"/>
        <v>0</v>
      </c>
      <c r="AF212" s="46"/>
      <c r="AG212" s="44">
        <f t="shared" si="74"/>
        <v>0</v>
      </c>
    </row>
    <row r="213" spans="1:34">
      <c r="A213" s="53"/>
      <c r="B213" s="46"/>
      <c r="C213" s="46"/>
      <c r="D213" s="46"/>
      <c r="E213" s="46"/>
      <c r="F213" s="46"/>
      <c r="G213" s="44">
        <f t="shared" si="75"/>
        <v>0</v>
      </c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4">
        <f t="shared" si="76"/>
        <v>0</v>
      </c>
      <c r="V213" s="46"/>
      <c r="W213" s="46"/>
      <c r="X213" s="44">
        <f t="shared" si="77"/>
        <v>0</v>
      </c>
      <c r="Y213" s="46"/>
      <c r="Z213" s="46"/>
      <c r="AA213" s="46"/>
      <c r="AB213" s="46"/>
      <c r="AC213" s="44">
        <f t="shared" si="78"/>
        <v>0</v>
      </c>
      <c r="AD213" s="46"/>
      <c r="AE213" s="44">
        <f t="shared" si="79"/>
        <v>0</v>
      </c>
      <c r="AF213" s="46"/>
      <c r="AG213" s="44">
        <f t="shared" si="74"/>
        <v>0</v>
      </c>
    </row>
    <row r="214" spans="1:34">
      <c r="A214" s="53"/>
      <c r="B214" s="46"/>
      <c r="C214" s="46"/>
      <c r="D214" s="46"/>
      <c r="E214" s="46"/>
      <c r="F214" s="46"/>
      <c r="G214" s="44">
        <f t="shared" si="75"/>
        <v>0</v>
      </c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4">
        <f t="shared" si="76"/>
        <v>0</v>
      </c>
      <c r="V214" s="46"/>
      <c r="W214" s="46"/>
      <c r="X214" s="44">
        <f t="shared" si="77"/>
        <v>0</v>
      </c>
      <c r="Y214" s="46"/>
      <c r="Z214" s="46"/>
      <c r="AA214" s="46"/>
      <c r="AB214" s="46"/>
      <c r="AC214" s="44">
        <f t="shared" si="78"/>
        <v>0</v>
      </c>
      <c r="AD214" s="46"/>
      <c r="AE214" s="44">
        <f t="shared" si="79"/>
        <v>0</v>
      </c>
      <c r="AF214" s="46"/>
      <c r="AG214" s="44">
        <f t="shared" si="74"/>
        <v>0</v>
      </c>
    </row>
    <row r="215" spans="1:34">
      <c r="A215" s="53"/>
      <c r="B215" s="46"/>
      <c r="C215" s="46"/>
      <c r="D215" s="46"/>
      <c r="E215" s="46"/>
      <c r="F215" s="46"/>
      <c r="G215" s="44">
        <f t="shared" si="75"/>
        <v>0</v>
      </c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4">
        <f t="shared" si="76"/>
        <v>0</v>
      </c>
      <c r="V215" s="46"/>
      <c r="W215" s="46"/>
      <c r="X215" s="44">
        <f t="shared" si="77"/>
        <v>0</v>
      </c>
      <c r="Y215" s="46"/>
      <c r="Z215" s="46"/>
      <c r="AA215" s="46"/>
      <c r="AB215" s="46"/>
      <c r="AC215" s="44">
        <f t="shared" si="78"/>
        <v>0</v>
      </c>
      <c r="AD215" s="46"/>
      <c r="AE215" s="44">
        <f t="shared" si="79"/>
        <v>0</v>
      </c>
      <c r="AF215" s="46"/>
      <c r="AG215" s="44">
        <f t="shared" si="74"/>
        <v>0</v>
      </c>
    </row>
    <row r="216" spans="1:34">
      <c r="A216" s="53"/>
      <c r="B216" s="46"/>
      <c r="C216" s="46"/>
      <c r="D216" s="46"/>
      <c r="E216" s="46"/>
      <c r="F216" s="46"/>
      <c r="G216" s="44">
        <f t="shared" si="75"/>
        <v>0</v>
      </c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4">
        <f t="shared" si="76"/>
        <v>0</v>
      </c>
      <c r="V216" s="46"/>
      <c r="W216" s="46"/>
      <c r="X216" s="44">
        <f t="shared" si="77"/>
        <v>0</v>
      </c>
      <c r="Y216" s="46"/>
      <c r="Z216" s="46"/>
      <c r="AA216" s="46"/>
      <c r="AB216" s="46"/>
      <c r="AC216" s="44">
        <f t="shared" si="78"/>
        <v>0</v>
      </c>
      <c r="AD216" s="46"/>
      <c r="AE216" s="44">
        <f t="shared" si="79"/>
        <v>0</v>
      </c>
      <c r="AF216" s="46"/>
      <c r="AG216" s="44">
        <f t="shared" si="74"/>
        <v>0</v>
      </c>
      <c r="AH216" t="s">
        <v>36</v>
      </c>
    </row>
    <row r="217" spans="1:34">
      <c r="A217" s="53"/>
      <c r="B217" s="46"/>
      <c r="C217" s="46"/>
      <c r="D217" s="46"/>
      <c r="E217" s="46"/>
      <c r="F217" s="46"/>
      <c r="G217" s="44">
        <f t="shared" si="75"/>
        <v>0</v>
      </c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4">
        <f t="shared" si="76"/>
        <v>0</v>
      </c>
      <c r="V217" s="46"/>
      <c r="W217" s="46"/>
      <c r="X217" s="44">
        <f t="shared" si="77"/>
        <v>0</v>
      </c>
      <c r="Y217" s="46"/>
      <c r="Z217" s="46"/>
      <c r="AA217" s="46"/>
      <c r="AB217" s="46"/>
      <c r="AC217" s="44">
        <f t="shared" si="78"/>
        <v>0</v>
      </c>
      <c r="AD217" s="46"/>
      <c r="AE217" s="44">
        <f t="shared" si="79"/>
        <v>0</v>
      </c>
      <c r="AF217" s="46"/>
      <c r="AG217" s="44">
        <f t="shared" si="74"/>
        <v>0</v>
      </c>
    </row>
    <row r="218" spans="1:34">
      <c r="A218" s="53"/>
      <c r="B218" s="46"/>
      <c r="C218" s="46"/>
      <c r="D218" s="46"/>
      <c r="E218" s="46"/>
      <c r="F218" s="46"/>
      <c r="G218" s="44">
        <f t="shared" ref="G218:G223" si="80">SUM(B218:D218)</f>
        <v>0</v>
      </c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4">
        <f t="shared" si="76"/>
        <v>0</v>
      </c>
      <c r="V218" s="46"/>
      <c r="W218" s="46"/>
      <c r="X218" s="44">
        <f t="shared" si="77"/>
        <v>0</v>
      </c>
      <c r="Y218" s="46"/>
      <c r="Z218" s="46"/>
      <c r="AA218" s="46"/>
      <c r="AB218" s="46"/>
      <c r="AC218" s="44">
        <f t="shared" si="78"/>
        <v>0</v>
      </c>
      <c r="AD218" s="46"/>
      <c r="AE218" s="44">
        <f t="shared" si="79"/>
        <v>0</v>
      </c>
      <c r="AF218" s="46"/>
      <c r="AG218" s="44">
        <f t="shared" si="74"/>
        <v>0</v>
      </c>
    </row>
    <row r="219" spans="1:34">
      <c r="A219" s="53"/>
      <c r="B219" s="46"/>
      <c r="C219" s="46"/>
      <c r="D219" s="46"/>
      <c r="E219" s="46"/>
      <c r="F219" s="46"/>
      <c r="G219" s="44">
        <f t="shared" si="80"/>
        <v>0</v>
      </c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4">
        <f t="shared" si="76"/>
        <v>0</v>
      </c>
      <c r="V219" s="46"/>
      <c r="W219" s="46"/>
      <c r="X219" s="44">
        <f t="shared" si="77"/>
        <v>0</v>
      </c>
      <c r="Y219" s="46"/>
      <c r="Z219" s="46"/>
      <c r="AA219" s="46"/>
      <c r="AB219" s="46"/>
      <c r="AC219" s="44">
        <f t="shared" si="78"/>
        <v>0</v>
      </c>
      <c r="AD219" s="46"/>
      <c r="AE219" s="44">
        <f t="shared" si="79"/>
        <v>0</v>
      </c>
      <c r="AF219" s="46"/>
      <c r="AG219" s="44">
        <f t="shared" si="74"/>
        <v>0</v>
      </c>
    </row>
    <row r="220" spans="1:34">
      <c r="A220" s="53"/>
      <c r="B220" s="46"/>
      <c r="C220" s="46"/>
      <c r="D220" s="46"/>
      <c r="E220" s="46"/>
      <c r="F220" s="46"/>
      <c r="G220" s="44">
        <f t="shared" si="80"/>
        <v>0</v>
      </c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4">
        <f t="shared" si="76"/>
        <v>0</v>
      </c>
      <c r="V220" s="46"/>
      <c r="W220" s="46"/>
      <c r="X220" s="44">
        <f>SUM(V220:W220)</f>
        <v>0</v>
      </c>
      <c r="Y220" s="46"/>
      <c r="Z220" s="46"/>
      <c r="AA220" s="46"/>
      <c r="AB220" s="46"/>
      <c r="AC220" s="44">
        <f t="shared" si="78"/>
        <v>0</v>
      </c>
      <c r="AD220" s="46"/>
      <c r="AE220" s="44">
        <f t="shared" si="79"/>
        <v>0</v>
      </c>
      <c r="AF220" s="46"/>
      <c r="AG220" s="44">
        <f t="shared" si="74"/>
        <v>0</v>
      </c>
    </row>
    <row r="221" spans="1:34">
      <c r="A221" s="53"/>
      <c r="B221" s="46"/>
      <c r="C221" s="46"/>
      <c r="D221" s="46"/>
      <c r="E221" s="46"/>
      <c r="F221" s="46"/>
      <c r="G221" s="44">
        <f>SUM(B221:F221)</f>
        <v>0</v>
      </c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4">
        <f t="shared" si="76"/>
        <v>0</v>
      </c>
      <c r="V221" s="46"/>
      <c r="W221" s="46"/>
      <c r="X221" s="44">
        <f t="shared" si="77"/>
        <v>0</v>
      </c>
      <c r="Y221" s="46"/>
      <c r="Z221" s="46"/>
      <c r="AA221" s="46"/>
      <c r="AB221" s="46"/>
      <c r="AC221" s="44">
        <f t="shared" si="78"/>
        <v>0</v>
      </c>
      <c r="AD221" s="46"/>
      <c r="AE221" s="44">
        <f t="shared" si="79"/>
        <v>0</v>
      </c>
      <c r="AF221" s="46"/>
      <c r="AG221" s="44">
        <f t="shared" si="74"/>
        <v>0</v>
      </c>
    </row>
    <row r="222" spans="1:34">
      <c r="A222" s="53"/>
      <c r="B222" s="46"/>
      <c r="C222" s="46"/>
      <c r="D222" s="46"/>
      <c r="E222" s="46"/>
      <c r="F222" s="46"/>
      <c r="G222" s="44">
        <f t="shared" si="80"/>
        <v>0</v>
      </c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4">
        <f t="shared" si="76"/>
        <v>0</v>
      </c>
      <c r="V222" s="46"/>
      <c r="W222" s="46"/>
      <c r="X222" s="44">
        <f t="shared" si="77"/>
        <v>0</v>
      </c>
      <c r="Y222" s="46"/>
      <c r="Z222" s="46"/>
      <c r="AA222" s="46"/>
      <c r="AB222" s="46"/>
      <c r="AC222" s="44">
        <f t="shared" si="78"/>
        <v>0</v>
      </c>
      <c r="AD222" s="46"/>
      <c r="AE222" s="44">
        <f t="shared" si="79"/>
        <v>0</v>
      </c>
      <c r="AF222" s="46"/>
      <c r="AG222" s="44">
        <f t="shared" si="74"/>
        <v>0</v>
      </c>
    </row>
    <row r="223" spans="1:34">
      <c r="A223" s="53"/>
      <c r="B223" s="46"/>
      <c r="C223" s="46"/>
      <c r="D223" s="46"/>
      <c r="E223" s="46"/>
      <c r="F223" s="46"/>
      <c r="G223" s="44">
        <f t="shared" si="80"/>
        <v>0</v>
      </c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4">
        <f t="shared" si="76"/>
        <v>0</v>
      </c>
      <c r="V223" s="46"/>
      <c r="W223" s="46"/>
      <c r="X223" s="44">
        <f t="shared" si="77"/>
        <v>0</v>
      </c>
      <c r="Y223" s="46"/>
      <c r="Z223" s="46"/>
      <c r="AA223" s="46"/>
      <c r="AB223" s="46"/>
      <c r="AC223" s="44">
        <f t="shared" si="78"/>
        <v>0</v>
      </c>
      <c r="AD223" s="46"/>
      <c r="AE223" s="44">
        <f t="shared" si="79"/>
        <v>0</v>
      </c>
      <c r="AF223" s="46"/>
      <c r="AG223" s="44">
        <f t="shared" si="74"/>
        <v>0</v>
      </c>
    </row>
    <row r="224" spans="1:34">
      <c r="A224" s="53"/>
      <c r="B224" s="46"/>
      <c r="C224" s="46"/>
      <c r="D224" s="46"/>
      <c r="E224" s="46"/>
      <c r="F224" s="46"/>
      <c r="G224" s="44">
        <f>SUM(B224:F224)</f>
        <v>0</v>
      </c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4">
        <f t="shared" si="76"/>
        <v>0</v>
      </c>
      <c r="V224" s="46"/>
      <c r="W224" s="46"/>
      <c r="X224" s="44">
        <f t="shared" si="77"/>
        <v>0</v>
      </c>
      <c r="Y224" s="46"/>
      <c r="Z224" s="46"/>
      <c r="AA224" s="46"/>
      <c r="AB224" s="46"/>
      <c r="AC224" s="44">
        <f t="shared" si="78"/>
        <v>0</v>
      </c>
      <c r="AD224" s="46"/>
      <c r="AE224" s="44">
        <f t="shared" si="79"/>
        <v>0</v>
      </c>
      <c r="AF224" s="46"/>
      <c r="AG224" s="44">
        <f t="shared" si="74"/>
        <v>0</v>
      </c>
    </row>
    <row r="225" spans="1:35">
      <c r="A225" s="53"/>
      <c r="B225" s="46"/>
      <c r="C225" s="46"/>
      <c r="D225" s="46"/>
      <c r="E225" s="46"/>
      <c r="F225" s="46"/>
      <c r="G225" s="44">
        <f>SUM(B225:F225)</f>
        <v>0</v>
      </c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4">
        <f t="shared" si="76"/>
        <v>0</v>
      </c>
      <c r="V225" s="46"/>
      <c r="W225" s="46"/>
      <c r="X225" s="44">
        <f t="shared" si="77"/>
        <v>0</v>
      </c>
      <c r="Y225" s="46"/>
      <c r="Z225" s="46"/>
      <c r="AA225" s="46"/>
      <c r="AB225" s="46"/>
      <c r="AC225" s="44">
        <f t="shared" si="78"/>
        <v>0</v>
      </c>
      <c r="AD225" s="46"/>
      <c r="AE225" s="44">
        <f t="shared" si="79"/>
        <v>0</v>
      </c>
      <c r="AF225" s="46"/>
      <c r="AG225" s="44">
        <f t="shared" si="74"/>
        <v>0</v>
      </c>
    </row>
    <row r="226" spans="1:35">
      <c r="A226" s="54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4"/>
      <c r="V226" s="46"/>
      <c r="W226" s="46"/>
      <c r="X226" s="44"/>
      <c r="Y226" s="46"/>
      <c r="Z226" s="46"/>
      <c r="AA226" s="46"/>
      <c r="AB226" s="46"/>
      <c r="AC226" s="44"/>
      <c r="AD226" s="46"/>
      <c r="AE226" s="44"/>
      <c r="AF226" s="46"/>
      <c r="AG226" s="44"/>
    </row>
    <row r="227" spans="1:35">
      <c r="A227" s="54"/>
      <c r="B227" s="46">
        <f t="shared" ref="B227:AG227" si="81">SUM(B203:B225)</f>
        <v>0</v>
      </c>
      <c r="C227" s="46">
        <f t="shared" si="81"/>
        <v>0</v>
      </c>
      <c r="D227" s="46">
        <f t="shared" si="81"/>
        <v>0</v>
      </c>
      <c r="E227" s="46">
        <f t="shared" si="81"/>
        <v>0</v>
      </c>
      <c r="F227" s="46">
        <f t="shared" si="81"/>
        <v>0</v>
      </c>
      <c r="G227" s="44">
        <f t="shared" si="81"/>
        <v>0</v>
      </c>
      <c r="H227" s="46">
        <f t="shared" si="81"/>
        <v>0</v>
      </c>
      <c r="I227" s="46">
        <f t="shared" si="81"/>
        <v>0</v>
      </c>
      <c r="J227" s="46">
        <f t="shared" si="81"/>
        <v>0</v>
      </c>
      <c r="K227" s="46">
        <f t="shared" si="81"/>
        <v>0</v>
      </c>
      <c r="L227" s="46"/>
      <c r="M227" s="46">
        <f t="shared" si="81"/>
        <v>0</v>
      </c>
      <c r="N227" s="46">
        <f t="shared" si="81"/>
        <v>0</v>
      </c>
      <c r="O227" s="46">
        <f t="shared" si="81"/>
        <v>0</v>
      </c>
      <c r="P227" s="46">
        <f t="shared" si="81"/>
        <v>0</v>
      </c>
      <c r="Q227" s="46">
        <f t="shared" si="81"/>
        <v>0</v>
      </c>
      <c r="R227" s="46">
        <f t="shared" si="81"/>
        <v>0</v>
      </c>
      <c r="S227" s="46">
        <f t="shared" si="81"/>
        <v>0</v>
      </c>
      <c r="T227" s="46">
        <f t="shared" si="81"/>
        <v>0</v>
      </c>
      <c r="U227" s="44">
        <f t="shared" si="81"/>
        <v>0</v>
      </c>
      <c r="V227" s="46">
        <f t="shared" si="81"/>
        <v>0</v>
      </c>
      <c r="W227" s="46">
        <f t="shared" si="81"/>
        <v>0</v>
      </c>
      <c r="X227" s="44">
        <f t="shared" si="81"/>
        <v>0</v>
      </c>
      <c r="Y227" s="46">
        <f t="shared" si="81"/>
        <v>0</v>
      </c>
      <c r="Z227" s="46">
        <f t="shared" si="81"/>
        <v>0</v>
      </c>
      <c r="AA227" s="46">
        <f t="shared" si="81"/>
        <v>0</v>
      </c>
      <c r="AB227" s="46">
        <f t="shared" si="81"/>
        <v>0</v>
      </c>
      <c r="AC227" s="44">
        <f t="shared" si="81"/>
        <v>0</v>
      </c>
      <c r="AD227" s="46">
        <f t="shared" si="81"/>
        <v>0</v>
      </c>
      <c r="AE227" s="44">
        <f t="shared" si="81"/>
        <v>0</v>
      </c>
      <c r="AF227" s="46"/>
      <c r="AG227" s="52">
        <f t="shared" si="81"/>
        <v>0</v>
      </c>
      <c r="AH227" s="4"/>
      <c r="AI227" s="4"/>
    </row>
    <row r="228" spans="1:35">
      <c r="A228" s="54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4" t="s">
        <v>34</v>
      </c>
      <c r="AF228" s="46"/>
      <c r="AG228" s="52">
        <v>35383.410000000003</v>
      </c>
    </row>
    <row r="229" spans="1:35">
      <c r="A229" s="54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4" t="s">
        <v>35</v>
      </c>
      <c r="AF229" s="46"/>
      <c r="AG229" s="52">
        <v>106150.24</v>
      </c>
    </row>
    <row r="230" spans="1:35" ht="16.5" customHeight="1">
      <c r="A230" s="54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4"/>
      <c r="V230" s="46"/>
      <c r="W230" s="46"/>
      <c r="X230" s="44"/>
      <c r="Y230" s="46"/>
      <c r="Z230" s="46"/>
      <c r="AA230" s="46"/>
      <c r="AB230" s="46"/>
      <c r="AC230" s="44"/>
      <c r="AD230" s="46"/>
      <c r="AE230" s="44"/>
      <c r="AF230" s="46"/>
      <c r="AG230" s="52"/>
    </row>
    <row r="231" spans="1:35" ht="16.5" customHeight="1">
      <c r="A231" s="54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4"/>
      <c r="V231" s="46"/>
      <c r="W231" s="46"/>
      <c r="X231" s="44"/>
      <c r="Y231" s="46"/>
      <c r="Z231" s="46"/>
      <c r="AA231" s="46"/>
      <c r="AB231" s="46"/>
      <c r="AC231" s="44"/>
      <c r="AD231" s="46"/>
      <c r="AE231" s="8" t="s">
        <v>63</v>
      </c>
      <c r="AG231" s="52">
        <f>SUM(AG226:AG229)</f>
        <v>141533.65000000002</v>
      </c>
    </row>
    <row r="232" spans="1:35" ht="22.5">
      <c r="B232" s="43"/>
      <c r="C232" s="43"/>
      <c r="D232" s="97" t="s">
        <v>28</v>
      </c>
      <c r="E232" s="97"/>
      <c r="F232" s="97"/>
      <c r="G232" s="97"/>
      <c r="H232" s="97"/>
      <c r="I232" s="97"/>
      <c r="J232" s="97"/>
      <c r="K232" s="97"/>
      <c r="L232" s="97"/>
      <c r="M232" s="43"/>
      <c r="N232" s="43"/>
      <c r="O232" s="43"/>
      <c r="P232" s="43"/>
      <c r="Q232" s="43"/>
      <c r="R232" s="43"/>
      <c r="S232" s="43"/>
      <c r="T232" s="43"/>
      <c r="U232" s="44"/>
      <c r="V232" s="43"/>
      <c r="W232" s="43"/>
      <c r="X232" s="44"/>
      <c r="Y232" s="43"/>
      <c r="Z232" s="43"/>
      <c r="AA232" s="43"/>
      <c r="AB232" s="43"/>
      <c r="AC232" s="44"/>
      <c r="AE232"/>
      <c r="AG232"/>
    </row>
    <row r="233" spans="1:35" ht="22.5">
      <c r="B233" s="4"/>
      <c r="C233" s="4"/>
      <c r="D233" s="97" t="s">
        <v>61</v>
      </c>
      <c r="E233" s="97"/>
      <c r="F233" s="97"/>
      <c r="G233" s="97"/>
      <c r="H233" s="97"/>
      <c r="I233" s="97"/>
      <c r="J233" s="97"/>
      <c r="K233" s="97"/>
      <c r="L233" s="97"/>
      <c r="M233" s="4"/>
      <c r="N233" s="4"/>
      <c r="O233" s="4"/>
      <c r="P233" s="4"/>
      <c r="Q233" s="4"/>
      <c r="R233" s="4"/>
      <c r="S233" s="4"/>
      <c r="T233" s="4"/>
      <c r="U233" s="8"/>
      <c r="V233" s="4"/>
      <c r="W233" s="4"/>
      <c r="X233" s="8"/>
      <c r="Y233" s="4"/>
      <c r="Z233" s="4"/>
      <c r="AA233" s="4"/>
      <c r="AB233" s="4"/>
      <c r="AC233" s="8"/>
      <c r="AD233" s="4"/>
      <c r="AG233" s="20"/>
    </row>
    <row r="234" spans="1:35">
      <c r="B234" s="4"/>
      <c r="C234" s="4"/>
      <c r="D234" s="4"/>
      <c r="E234" s="4"/>
      <c r="F234" s="4"/>
      <c r="G234" s="8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8"/>
      <c r="V234" s="4"/>
      <c r="W234" s="4"/>
      <c r="X234" s="8"/>
      <c r="Y234" s="4"/>
      <c r="Z234" s="4"/>
      <c r="AA234" s="4"/>
      <c r="AB234" s="4"/>
      <c r="AC234" s="8"/>
      <c r="AD234" s="4"/>
      <c r="AE234" s="8"/>
      <c r="AG234" s="8"/>
    </row>
    <row r="235" spans="1:35" s="19" customFormat="1" ht="20.25" customHeight="1">
      <c r="A235" s="55"/>
      <c r="B235" s="37">
        <v>85119001</v>
      </c>
      <c r="C235" s="37">
        <v>85119003</v>
      </c>
      <c r="D235" s="37">
        <v>85119018</v>
      </c>
      <c r="E235" s="37">
        <v>11802</v>
      </c>
      <c r="F235" s="37">
        <v>11804</v>
      </c>
      <c r="G235" s="37">
        <v>21310001</v>
      </c>
      <c r="H235" s="37">
        <v>85801005</v>
      </c>
      <c r="I235" s="37">
        <v>858011006</v>
      </c>
      <c r="J235" s="37">
        <v>85801008</v>
      </c>
      <c r="K235" s="37">
        <v>85801009</v>
      </c>
      <c r="L235" s="37"/>
      <c r="M235" s="37">
        <v>85801011</v>
      </c>
      <c r="N235" s="37">
        <v>85801014</v>
      </c>
      <c r="O235" s="37">
        <v>85801015</v>
      </c>
      <c r="P235" s="37">
        <v>85801017</v>
      </c>
      <c r="Q235" s="37">
        <v>85801018</v>
      </c>
      <c r="R235" s="37">
        <v>85801019</v>
      </c>
      <c r="S235" s="37">
        <v>95803010</v>
      </c>
      <c r="T235" s="37">
        <v>85803099</v>
      </c>
      <c r="U235" s="37">
        <v>21312001</v>
      </c>
      <c r="V235" s="37">
        <v>85807001</v>
      </c>
      <c r="W235" s="37">
        <v>85807099</v>
      </c>
      <c r="X235" s="37">
        <v>21314001</v>
      </c>
      <c r="Y235" s="37">
        <v>85601002</v>
      </c>
      <c r="Z235" s="37">
        <v>85601012</v>
      </c>
      <c r="AA235" s="37">
        <v>85601014</v>
      </c>
      <c r="AB235" s="37">
        <v>85909099</v>
      </c>
      <c r="AC235" s="37">
        <v>21315001</v>
      </c>
    </row>
    <row r="236" spans="1:35" s="58" customFormat="1" ht="60.75" customHeight="1">
      <c r="A236" s="56" t="s">
        <v>46</v>
      </c>
      <c r="B236" s="24" t="s">
        <v>0</v>
      </c>
      <c r="C236" s="24" t="s">
        <v>1</v>
      </c>
      <c r="D236" s="24" t="s">
        <v>2</v>
      </c>
      <c r="E236" s="24" t="s">
        <v>39</v>
      </c>
      <c r="F236" s="24" t="s">
        <v>40</v>
      </c>
      <c r="G236" s="24" t="s">
        <v>22</v>
      </c>
      <c r="H236" s="24" t="s">
        <v>3</v>
      </c>
      <c r="I236" s="24" t="s">
        <v>4</v>
      </c>
      <c r="J236" s="24" t="s">
        <v>5</v>
      </c>
      <c r="K236" s="24" t="s">
        <v>6</v>
      </c>
      <c r="L236" s="24"/>
      <c r="M236" s="24" t="s">
        <v>8</v>
      </c>
      <c r="N236" s="24" t="s">
        <v>9</v>
      </c>
      <c r="O236" s="24" t="s">
        <v>10</v>
      </c>
      <c r="P236" s="24" t="s">
        <v>11</v>
      </c>
      <c r="Q236" s="24" t="s">
        <v>12</v>
      </c>
      <c r="R236" s="24" t="s">
        <v>13</v>
      </c>
      <c r="S236" s="24" t="s">
        <v>14</v>
      </c>
      <c r="T236" s="24" t="s">
        <v>15</v>
      </c>
      <c r="U236" s="24" t="s">
        <v>23</v>
      </c>
      <c r="V236" s="24" t="s">
        <v>25</v>
      </c>
      <c r="W236" s="24" t="s">
        <v>16</v>
      </c>
      <c r="X236" s="24" t="s">
        <v>24</v>
      </c>
      <c r="Y236" s="24" t="s">
        <v>17</v>
      </c>
      <c r="Z236" s="24" t="s">
        <v>18</v>
      </c>
      <c r="AA236" s="24" t="s">
        <v>19</v>
      </c>
      <c r="AB236" s="24" t="s">
        <v>20</v>
      </c>
      <c r="AC236" s="24" t="s">
        <v>26</v>
      </c>
      <c r="AD236" s="24" t="s">
        <v>21</v>
      </c>
      <c r="AE236" s="24" t="s">
        <v>27</v>
      </c>
      <c r="AF236" s="57"/>
      <c r="AG236" s="24" t="s">
        <v>53</v>
      </c>
    </row>
    <row r="237" spans="1:35">
      <c r="B237" s="4"/>
      <c r="C237" s="4"/>
      <c r="D237" s="4"/>
      <c r="E237" s="4"/>
      <c r="F237" s="4"/>
      <c r="G237" s="8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8"/>
      <c r="V237" s="4"/>
      <c r="W237" s="4"/>
      <c r="X237" s="8"/>
      <c r="Y237" s="4"/>
      <c r="Z237" s="4"/>
      <c r="AA237" s="4"/>
      <c r="AB237" s="4"/>
      <c r="AC237" s="8"/>
      <c r="AD237" s="4"/>
      <c r="AE237" s="8"/>
      <c r="AG237" s="8"/>
    </row>
    <row r="238" spans="1:35" s="7" customFormat="1">
      <c r="A238" s="53"/>
      <c r="B238" s="46"/>
      <c r="C238" s="46"/>
      <c r="D238" s="46"/>
      <c r="E238" s="46"/>
      <c r="F238" s="46"/>
      <c r="G238" s="44">
        <f>SUM(B238:F238)</f>
        <v>0</v>
      </c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4">
        <f>SUM(H238:T238)</f>
        <v>0</v>
      </c>
      <c r="V238" s="46"/>
      <c r="W238" s="46"/>
      <c r="X238" s="44">
        <f>SUM(V238:W238)</f>
        <v>0</v>
      </c>
      <c r="Y238" s="46"/>
      <c r="Z238" s="46"/>
      <c r="AA238" s="46"/>
      <c r="AB238" s="46"/>
      <c r="AC238" s="44">
        <f>SUM(Y238:AB238)</f>
        <v>0</v>
      </c>
      <c r="AD238" s="46"/>
      <c r="AE238" s="44">
        <f>SUM(AD238)</f>
        <v>0</v>
      </c>
      <c r="AF238" s="46"/>
      <c r="AG238" s="44">
        <f>AE238+AC238+X238+U238+G238</f>
        <v>0</v>
      </c>
    </row>
    <row r="239" spans="1:35" s="7" customFormat="1">
      <c r="A239" s="53"/>
      <c r="B239" s="46"/>
      <c r="C239" s="46"/>
      <c r="D239" s="46"/>
      <c r="E239" s="46"/>
      <c r="F239" s="46"/>
      <c r="G239" s="44">
        <f t="shared" ref="G239" si="82">SUM(B239:F239)</f>
        <v>0</v>
      </c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4">
        <f t="shared" ref="U239:U245" si="83">SUM(H239:T239)</f>
        <v>0</v>
      </c>
      <c r="V239" s="46"/>
      <c r="W239" s="46"/>
      <c r="X239" s="44">
        <f t="shared" ref="X239:X245" si="84">SUM(V239:W239)</f>
        <v>0</v>
      </c>
      <c r="Y239" s="46"/>
      <c r="Z239" s="46"/>
      <c r="AA239" s="46"/>
      <c r="AB239" s="46"/>
      <c r="AC239" s="44">
        <f t="shared" ref="AC239:AC250" si="85">SUM(Y239:AB239)</f>
        <v>0</v>
      </c>
      <c r="AD239" s="46"/>
      <c r="AE239" s="44">
        <f t="shared" ref="AE239:AE245" si="86">SUM(AD239)</f>
        <v>0</v>
      </c>
      <c r="AF239" s="46"/>
      <c r="AG239" s="44">
        <f>AE239+AC239+X239+U239+G239</f>
        <v>0</v>
      </c>
    </row>
    <row r="240" spans="1:35" s="7" customFormat="1">
      <c r="A240" s="53"/>
      <c r="B240" s="46"/>
      <c r="C240" s="46"/>
      <c r="D240" s="46"/>
      <c r="E240" s="46"/>
      <c r="F240" s="46"/>
      <c r="G240" s="44">
        <v>0</v>
      </c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4">
        <v>0</v>
      </c>
      <c r="V240" s="46"/>
      <c r="W240" s="46"/>
      <c r="X240" s="44">
        <v>0</v>
      </c>
      <c r="Y240" s="46"/>
      <c r="Z240" s="46"/>
      <c r="AA240" s="46"/>
      <c r="AB240" s="46"/>
      <c r="AC240" s="44">
        <v>0</v>
      </c>
      <c r="AD240" s="46"/>
      <c r="AE240" s="44">
        <v>0</v>
      </c>
      <c r="AF240" s="46"/>
      <c r="AG240" s="44">
        <v>0</v>
      </c>
    </row>
    <row r="241" spans="1:33" s="7" customFormat="1">
      <c r="A241" s="53"/>
      <c r="B241" s="46"/>
      <c r="C241" s="46"/>
      <c r="D241" s="46"/>
      <c r="E241" s="46"/>
      <c r="F241" s="46"/>
      <c r="G241" s="44">
        <v>0</v>
      </c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4">
        <v>0</v>
      </c>
      <c r="V241" s="46"/>
      <c r="W241" s="46"/>
      <c r="X241" s="44">
        <v>0</v>
      </c>
      <c r="Y241" s="46"/>
      <c r="Z241" s="46"/>
      <c r="AA241" s="46"/>
      <c r="AB241" s="46"/>
      <c r="AC241" s="44">
        <v>0</v>
      </c>
      <c r="AD241" s="46"/>
      <c r="AE241" s="44">
        <v>0</v>
      </c>
      <c r="AF241" s="46"/>
      <c r="AG241" s="44">
        <v>0</v>
      </c>
    </row>
    <row r="242" spans="1:33" s="7" customFormat="1" ht="17.25" customHeight="1">
      <c r="A242" s="53"/>
      <c r="B242" s="46"/>
      <c r="C242" s="46"/>
      <c r="D242" s="46"/>
      <c r="E242" s="46"/>
      <c r="F242" s="46"/>
      <c r="G242" s="44">
        <f t="shared" ref="G242:G252" si="87">SUM(B242:F242)</f>
        <v>0</v>
      </c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4">
        <f t="shared" si="83"/>
        <v>0</v>
      </c>
      <c r="V242" s="46"/>
      <c r="W242" s="46"/>
      <c r="X242" s="44">
        <f t="shared" si="84"/>
        <v>0</v>
      </c>
      <c r="Y242" s="46"/>
      <c r="Z242" s="46"/>
      <c r="AA242" s="46"/>
      <c r="AB242" s="46"/>
      <c r="AC242" s="44">
        <f t="shared" si="85"/>
        <v>0</v>
      </c>
      <c r="AD242" s="46"/>
      <c r="AE242" s="44">
        <f t="shared" si="86"/>
        <v>0</v>
      </c>
      <c r="AF242" s="46"/>
      <c r="AG242" s="44">
        <f t="shared" ref="AG242:AG259" si="88">AE242+AC242+X242+U242+G242</f>
        <v>0</v>
      </c>
    </row>
    <row r="243" spans="1:33" s="7" customFormat="1" ht="16.5" customHeight="1">
      <c r="A243" s="53"/>
      <c r="B243" s="46"/>
      <c r="C243" s="46"/>
      <c r="D243" s="46"/>
      <c r="E243" s="46"/>
      <c r="F243" s="46"/>
      <c r="G243" s="44">
        <f t="shared" si="87"/>
        <v>0</v>
      </c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4">
        <f t="shared" si="83"/>
        <v>0</v>
      </c>
      <c r="V243" s="46"/>
      <c r="W243" s="46"/>
      <c r="X243" s="44">
        <f t="shared" si="84"/>
        <v>0</v>
      </c>
      <c r="Y243" s="46"/>
      <c r="Z243" s="46"/>
      <c r="AA243" s="46"/>
      <c r="AB243" s="46"/>
      <c r="AC243" s="44">
        <f t="shared" si="85"/>
        <v>0</v>
      </c>
      <c r="AD243" s="46"/>
      <c r="AE243" s="44">
        <f t="shared" si="86"/>
        <v>0</v>
      </c>
      <c r="AF243" s="46"/>
      <c r="AG243" s="44">
        <f t="shared" si="88"/>
        <v>0</v>
      </c>
    </row>
    <row r="244" spans="1:33" s="7" customFormat="1">
      <c r="A244" s="53"/>
      <c r="B244" s="46"/>
      <c r="C244" s="46"/>
      <c r="D244" s="46"/>
      <c r="E244" s="46"/>
      <c r="F244" s="46"/>
      <c r="G244" s="44">
        <f t="shared" si="87"/>
        <v>0</v>
      </c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4">
        <f t="shared" si="83"/>
        <v>0</v>
      </c>
      <c r="V244" s="46"/>
      <c r="W244" s="46"/>
      <c r="X244" s="44">
        <f t="shared" si="84"/>
        <v>0</v>
      </c>
      <c r="Y244" s="46"/>
      <c r="Z244" s="46"/>
      <c r="AA244" s="46"/>
      <c r="AB244" s="46"/>
      <c r="AC244" s="44">
        <f t="shared" si="85"/>
        <v>0</v>
      </c>
      <c r="AD244" s="46"/>
      <c r="AE244" s="44">
        <f t="shared" si="86"/>
        <v>0</v>
      </c>
      <c r="AF244" s="46"/>
      <c r="AG244" s="44">
        <f t="shared" si="88"/>
        <v>0</v>
      </c>
    </row>
    <row r="245" spans="1:33" s="7" customFormat="1">
      <c r="A245" s="53"/>
      <c r="B245" s="46"/>
      <c r="C245" s="46"/>
      <c r="D245" s="46"/>
      <c r="E245" s="46"/>
      <c r="F245" s="46"/>
      <c r="G245" s="44">
        <f t="shared" si="87"/>
        <v>0</v>
      </c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4">
        <f t="shared" si="83"/>
        <v>0</v>
      </c>
      <c r="V245" s="46"/>
      <c r="W245" s="46"/>
      <c r="X245" s="44">
        <f t="shared" si="84"/>
        <v>0</v>
      </c>
      <c r="Y245" s="46"/>
      <c r="Z245" s="46"/>
      <c r="AA245" s="46"/>
      <c r="AB245" s="46"/>
      <c r="AC245" s="44">
        <f t="shared" si="85"/>
        <v>0</v>
      </c>
      <c r="AD245" s="46"/>
      <c r="AE245" s="44">
        <f t="shared" si="86"/>
        <v>0</v>
      </c>
      <c r="AF245" s="46"/>
      <c r="AG245" s="44">
        <f t="shared" si="88"/>
        <v>0</v>
      </c>
    </row>
    <row r="246" spans="1:33" s="7" customFormat="1">
      <c r="A246" s="53"/>
      <c r="B246" s="46"/>
      <c r="C246" s="46"/>
      <c r="D246" s="46"/>
      <c r="E246" s="46"/>
      <c r="F246" s="46"/>
      <c r="G246" s="44">
        <f t="shared" si="87"/>
        <v>0</v>
      </c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4">
        <f t="shared" ref="U246" si="89">SUM(H246:T246)</f>
        <v>0</v>
      </c>
      <c r="V246" s="46"/>
      <c r="W246" s="46"/>
      <c r="X246" s="44">
        <f t="shared" ref="X246" si="90">SUM(V246:W246)</f>
        <v>0</v>
      </c>
      <c r="Y246" s="46"/>
      <c r="Z246" s="46"/>
      <c r="AA246" s="46"/>
      <c r="AB246" s="46"/>
      <c r="AC246" s="44">
        <f t="shared" si="85"/>
        <v>0</v>
      </c>
      <c r="AD246" s="46"/>
      <c r="AE246" s="44">
        <f t="shared" ref="AE246" si="91">SUM(AD246)</f>
        <v>0</v>
      </c>
      <c r="AF246" s="46"/>
      <c r="AG246" s="44">
        <f t="shared" si="88"/>
        <v>0</v>
      </c>
    </row>
    <row r="247" spans="1:33" s="7" customFormat="1">
      <c r="A247" s="53"/>
      <c r="B247" s="46"/>
      <c r="C247" s="46"/>
      <c r="D247" s="46"/>
      <c r="E247" s="46"/>
      <c r="F247" s="46"/>
      <c r="G247" s="44">
        <f t="shared" si="87"/>
        <v>0</v>
      </c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4">
        <f t="shared" ref="U247:U258" si="92">SUM(H247:T247)</f>
        <v>0</v>
      </c>
      <c r="V247" s="46"/>
      <c r="W247" s="46"/>
      <c r="X247" s="44">
        <f t="shared" ref="X247:X258" si="93">SUM(V247:W247)</f>
        <v>0</v>
      </c>
      <c r="Y247" s="46"/>
      <c r="Z247" s="46"/>
      <c r="AA247" s="46"/>
      <c r="AB247" s="46"/>
      <c r="AC247" s="44">
        <f t="shared" si="85"/>
        <v>0</v>
      </c>
      <c r="AD247" s="46"/>
      <c r="AE247" s="44">
        <f t="shared" ref="AE247:AE258" si="94">SUM(AD247)</f>
        <v>0</v>
      </c>
      <c r="AF247" s="46"/>
      <c r="AG247" s="44">
        <f t="shared" si="88"/>
        <v>0</v>
      </c>
    </row>
    <row r="248" spans="1:33" s="7" customFormat="1">
      <c r="A248" s="53"/>
      <c r="B248" s="46"/>
      <c r="C248" s="46"/>
      <c r="D248" s="46"/>
      <c r="E248" s="46"/>
      <c r="F248" s="46"/>
      <c r="G248" s="44">
        <f t="shared" si="87"/>
        <v>0</v>
      </c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4">
        <f t="shared" si="92"/>
        <v>0</v>
      </c>
      <c r="V248" s="46"/>
      <c r="W248" s="46"/>
      <c r="X248" s="44">
        <f t="shared" si="93"/>
        <v>0</v>
      </c>
      <c r="Y248" s="46"/>
      <c r="Z248" s="46"/>
      <c r="AA248" s="46"/>
      <c r="AB248" s="46"/>
      <c r="AC248" s="44">
        <f t="shared" si="85"/>
        <v>0</v>
      </c>
      <c r="AD248" s="46"/>
      <c r="AE248" s="44">
        <f t="shared" si="94"/>
        <v>0</v>
      </c>
      <c r="AF248" s="46"/>
      <c r="AG248" s="44">
        <f t="shared" si="88"/>
        <v>0</v>
      </c>
    </row>
    <row r="249" spans="1:33" s="7" customFormat="1">
      <c r="A249" s="53"/>
      <c r="B249" s="46"/>
      <c r="C249" s="46"/>
      <c r="D249" s="46"/>
      <c r="E249" s="46"/>
      <c r="F249" s="46"/>
      <c r="G249" s="44">
        <f t="shared" si="87"/>
        <v>0</v>
      </c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4">
        <f t="shared" si="92"/>
        <v>0</v>
      </c>
      <c r="V249" s="46"/>
      <c r="W249" s="46"/>
      <c r="X249" s="44">
        <f t="shared" si="93"/>
        <v>0</v>
      </c>
      <c r="Y249" s="46"/>
      <c r="Z249" s="46"/>
      <c r="AA249" s="46"/>
      <c r="AB249" s="46"/>
      <c r="AC249" s="44">
        <f t="shared" si="85"/>
        <v>0</v>
      </c>
      <c r="AD249" s="46"/>
      <c r="AE249" s="44">
        <f t="shared" si="94"/>
        <v>0</v>
      </c>
      <c r="AF249" s="46"/>
      <c r="AG249" s="44">
        <f t="shared" si="88"/>
        <v>0</v>
      </c>
    </row>
    <row r="250" spans="1:33" s="7" customFormat="1">
      <c r="A250" s="53"/>
      <c r="B250" s="46"/>
      <c r="C250" s="46"/>
      <c r="D250" s="46"/>
      <c r="E250" s="46"/>
      <c r="F250" s="46"/>
      <c r="G250" s="44">
        <f t="shared" si="87"/>
        <v>0</v>
      </c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4">
        <f t="shared" si="92"/>
        <v>0</v>
      </c>
      <c r="V250" s="46"/>
      <c r="W250" s="46"/>
      <c r="X250" s="44">
        <f t="shared" si="93"/>
        <v>0</v>
      </c>
      <c r="Y250" s="46"/>
      <c r="Z250" s="46"/>
      <c r="AA250" s="46"/>
      <c r="AB250" s="46"/>
      <c r="AC250" s="44">
        <f t="shared" si="85"/>
        <v>0</v>
      </c>
      <c r="AD250" s="46"/>
      <c r="AE250" s="44">
        <f t="shared" si="94"/>
        <v>0</v>
      </c>
      <c r="AF250" s="46"/>
      <c r="AG250" s="44">
        <f t="shared" si="88"/>
        <v>0</v>
      </c>
    </row>
    <row r="251" spans="1:33" s="7" customFormat="1">
      <c r="A251" s="53"/>
      <c r="B251" s="46"/>
      <c r="C251" s="46"/>
      <c r="D251" s="46"/>
      <c r="E251" s="46"/>
      <c r="F251" s="46"/>
      <c r="G251" s="44">
        <f t="shared" si="87"/>
        <v>0</v>
      </c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4">
        <f t="shared" si="92"/>
        <v>0</v>
      </c>
      <c r="V251" s="46"/>
      <c r="W251" s="46"/>
      <c r="X251" s="44">
        <f t="shared" si="93"/>
        <v>0</v>
      </c>
      <c r="Y251" s="46"/>
      <c r="Z251" s="46"/>
      <c r="AA251" s="46"/>
      <c r="AB251" s="46"/>
      <c r="AC251" s="44">
        <f t="shared" ref="AC251:AC258" si="95">SUM(Y251:AB251)</f>
        <v>0</v>
      </c>
      <c r="AD251" s="46"/>
      <c r="AE251" s="44">
        <f t="shared" si="94"/>
        <v>0</v>
      </c>
      <c r="AF251" s="46"/>
      <c r="AG251" s="44">
        <f t="shared" si="88"/>
        <v>0</v>
      </c>
    </row>
    <row r="252" spans="1:33" s="7" customFormat="1">
      <c r="A252" s="53"/>
      <c r="B252" s="46"/>
      <c r="C252" s="46"/>
      <c r="D252" s="46"/>
      <c r="E252" s="46"/>
      <c r="F252" s="46"/>
      <c r="G252" s="44">
        <f t="shared" si="87"/>
        <v>0</v>
      </c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4">
        <f t="shared" si="92"/>
        <v>0</v>
      </c>
      <c r="V252" s="46"/>
      <c r="W252" s="46"/>
      <c r="X252" s="44">
        <f t="shared" si="93"/>
        <v>0</v>
      </c>
      <c r="Y252" s="46"/>
      <c r="Z252" s="46"/>
      <c r="AA252" s="46"/>
      <c r="AB252" s="46"/>
      <c r="AC252" s="44">
        <f t="shared" si="95"/>
        <v>0</v>
      </c>
      <c r="AD252" s="46"/>
      <c r="AE252" s="44">
        <f t="shared" si="94"/>
        <v>0</v>
      </c>
      <c r="AF252" s="46"/>
      <c r="AG252" s="44">
        <f t="shared" si="88"/>
        <v>0</v>
      </c>
    </row>
    <row r="253" spans="1:33" s="7" customFormat="1">
      <c r="A253" s="53"/>
      <c r="B253" s="46"/>
      <c r="C253" s="46"/>
      <c r="D253" s="46"/>
      <c r="E253" s="46"/>
      <c r="F253" s="46"/>
      <c r="G253" s="44">
        <f t="shared" ref="G253:G259" si="96">SUM(B253:F253)</f>
        <v>0</v>
      </c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4">
        <f t="shared" si="92"/>
        <v>0</v>
      </c>
      <c r="V253" s="46"/>
      <c r="W253" s="46"/>
      <c r="X253" s="44">
        <f t="shared" si="93"/>
        <v>0</v>
      </c>
      <c r="Y253" s="46"/>
      <c r="Z253" s="46"/>
      <c r="AA253" s="46"/>
      <c r="AB253" s="46"/>
      <c r="AC253" s="44">
        <f t="shared" si="95"/>
        <v>0</v>
      </c>
      <c r="AD253" s="46"/>
      <c r="AE253" s="44">
        <f t="shared" si="94"/>
        <v>0</v>
      </c>
      <c r="AF253" s="46"/>
      <c r="AG253" s="44">
        <f t="shared" si="88"/>
        <v>0</v>
      </c>
    </row>
    <row r="254" spans="1:33" s="7" customFormat="1">
      <c r="A254" s="53"/>
      <c r="B254" s="46"/>
      <c r="C254" s="46"/>
      <c r="D254" s="46"/>
      <c r="E254" s="46"/>
      <c r="F254" s="46"/>
      <c r="G254" s="44">
        <f t="shared" si="96"/>
        <v>0</v>
      </c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4">
        <f t="shared" si="92"/>
        <v>0</v>
      </c>
      <c r="V254" s="46"/>
      <c r="W254" s="46"/>
      <c r="X254" s="44">
        <f t="shared" si="93"/>
        <v>0</v>
      </c>
      <c r="Y254" s="46"/>
      <c r="Z254" s="46"/>
      <c r="AA254" s="46"/>
      <c r="AB254" s="46"/>
      <c r="AC254" s="44">
        <f t="shared" si="95"/>
        <v>0</v>
      </c>
      <c r="AD254" s="46"/>
      <c r="AE254" s="44">
        <f t="shared" si="94"/>
        <v>0</v>
      </c>
      <c r="AF254" s="46"/>
      <c r="AG254" s="44">
        <f t="shared" si="88"/>
        <v>0</v>
      </c>
    </row>
    <row r="255" spans="1:33" s="7" customFormat="1">
      <c r="A255" s="53"/>
      <c r="B255" s="46"/>
      <c r="C255" s="46"/>
      <c r="D255" s="46"/>
      <c r="E255" s="46"/>
      <c r="F255" s="46"/>
      <c r="G255" s="44">
        <f t="shared" si="96"/>
        <v>0</v>
      </c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4">
        <f t="shared" si="92"/>
        <v>0</v>
      </c>
      <c r="V255" s="46"/>
      <c r="W255" s="46"/>
      <c r="X255" s="44">
        <f t="shared" si="93"/>
        <v>0</v>
      </c>
      <c r="Y255" s="46"/>
      <c r="Z255" s="46"/>
      <c r="AA255" s="46"/>
      <c r="AB255" s="46"/>
      <c r="AC255" s="44">
        <f t="shared" si="95"/>
        <v>0</v>
      </c>
      <c r="AD255" s="46"/>
      <c r="AE255" s="44">
        <f t="shared" si="94"/>
        <v>0</v>
      </c>
      <c r="AF255" s="46"/>
      <c r="AG255" s="44">
        <f t="shared" si="88"/>
        <v>0</v>
      </c>
    </row>
    <row r="256" spans="1:33" s="7" customFormat="1">
      <c r="A256" s="53"/>
      <c r="B256" s="46"/>
      <c r="C256" s="46"/>
      <c r="D256" s="46"/>
      <c r="E256" s="46"/>
      <c r="F256" s="46"/>
      <c r="G256" s="44">
        <f t="shared" si="96"/>
        <v>0</v>
      </c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4">
        <f t="shared" si="92"/>
        <v>0</v>
      </c>
      <c r="V256" s="46"/>
      <c r="W256" s="46"/>
      <c r="X256" s="44">
        <f t="shared" si="93"/>
        <v>0</v>
      </c>
      <c r="Y256" s="46"/>
      <c r="Z256" s="46"/>
      <c r="AA256" s="46"/>
      <c r="AB256" s="46"/>
      <c r="AC256" s="44">
        <f t="shared" si="95"/>
        <v>0</v>
      </c>
      <c r="AD256" s="46"/>
      <c r="AE256" s="44">
        <f t="shared" si="94"/>
        <v>0</v>
      </c>
      <c r="AF256" s="46"/>
      <c r="AG256" s="44">
        <f t="shared" si="88"/>
        <v>0</v>
      </c>
    </row>
    <row r="257" spans="1:35" s="7" customFormat="1">
      <c r="A257" s="53"/>
      <c r="B257" s="46"/>
      <c r="C257" s="46"/>
      <c r="D257" s="46"/>
      <c r="E257" s="46"/>
      <c r="F257" s="46"/>
      <c r="G257" s="44">
        <f t="shared" si="96"/>
        <v>0</v>
      </c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4">
        <f t="shared" si="92"/>
        <v>0</v>
      </c>
      <c r="V257" s="46"/>
      <c r="W257" s="46"/>
      <c r="X257" s="44">
        <f t="shared" si="93"/>
        <v>0</v>
      </c>
      <c r="Y257" s="46"/>
      <c r="Z257" s="46"/>
      <c r="AA257" s="46"/>
      <c r="AB257" s="46"/>
      <c r="AC257" s="44">
        <f t="shared" si="95"/>
        <v>0</v>
      </c>
      <c r="AD257" s="46"/>
      <c r="AE257" s="44">
        <f t="shared" si="94"/>
        <v>0</v>
      </c>
      <c r="AF257" s="46"/>
      <c r="AG257" s="44">
        <f t="shared" si="88"/>
        <v>0</v>
      </c>
    </row>
    <row r="258" spans="1:35" s="7" customFormat="1">
      <c r="A258" s="53"/>
      <c r="B258" s="46"/>
      <c r="C258" s="46"/>
      <c r="D258" s="46"/>
      <c r="E258" s="46"/>
      <c r="F258" s="46"/>
      <c r="G258" s="44">
        <f t="shared" si="96"/>
        <v>0</v>
      </c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4">
        <f t="shared" si="92"/>
        <v>0</v>
      </c>
      <c r="V258" s="46"/>
      <c r="W258" s="46"/>
      <c r="X258" s="44">
        <f t="shared" si="93"/>
        <v>0</v>
      </c>
      <c r="Y258" s="46"/>
      <c r="Z258" s="46"/>
      <c r="AA258" s="46"/>
      <c r="AB258" s="46"/>
      <c r="AC258" s="44">
        <f t="shared" si="95"/>
        <v>0</v>
      </c>
      <c r="AD258" s="46"/>
      <c r="AE258" s="44">
        <f t="shared" si="94"/>
        <v>0</v>
      </c>
      <c r="AF258" s="46"/>
      <c r="AG258" s="44">
        <f t="shared" si="88"/>
        <v>0</v>
      </c>
    </row>
    <row r="259" spans="1:35" s="7" customFormat="1">
      <c r="A259" s="53"/>
      <c r="B259" s="46"/>
      <c r="C259" s="46"/>
      <c r="D259" s="46"/>
      <c r="E259" s="46"/>
      <c r="F259" s="46"/>
      <c r="G259" s="44">
        <f t="shared" si="96"/>
        <v>0</v>
      </c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4">
        <f t="shared" ref="U259" si="97">SUM(H259:T259)</f>
        <v>0</v>
      </c>
      <c r="V259" s="46"/>
      <c r="W259" s="46"/>
      <c r="X259" s="44">
        <f t="shared" ref="X259" si="98">SUM(V259:W259)</f>
        <v>0</v>
      </c>
      <c r="Y259" s="46"/>
      <c r="Z259" s="46"/>
      <c r="AA259" s="46"/>
      <c r="AB259" s="46"/>
      <c r="AC259" s="44">
        <f t="shared" ref="AC259" si="99">SUM(Y259:AB259)</f>
        <v>0</v>
      </c>
      <c r="AD259" s="46"/>
      <c r="AE259" s="44">
        <f t="shared" ref="AE259" si="100">SUM(AD259)</f>
        <v>0</v>
      </c>
      <c r="AF259" s="46"/>
      <c r="AG259" s="44">
        <f t="shared" si="88"/>
        <v>0</v>
      </c>
    </row>
    <row r="260" spans="1:35" s="7" customFormat="1">
      <c r="B260" s="46"/>
      <c r="C260" s="46"/>
      <c r="D260" s="46"/>
      <c r="E260" s="46"/>
      <c r="F260" s="46"/>
      <c r="G260" s="44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4"/>
      <c r="V260" s="46"/>
      <c r="W260" s="46"/>
      <c r="X260" s="44"/>
      <c r="Y260" s="46"/>
      <c r="Z260" s="46"/>
      <c r="AA260" s="46"/>
      <c r="AB260" s="46"/>
      <c r="AC260" s="44"/>
      <c r="AD260" s="46"/>
      <c r="AE260" s="44"/>
      <c r="AF260" s="46"/>
      <c r="AG260" s="44"/>
    </row>
    <row r="261" spans="1:35" s="7" customFormat="1">
      <c r="A261" s="54"/>
      <c r="B261" s="46">
        <f>SUM(B238:B260)</f>
        <v>0</v>
      </c>
      <c r="C261" s="46">
        <f>SUM(C238:C260)</f>
        <v>0</v>
      </c>
      <c r="D261" s="46">
        <f>SUM(D238:D260)</f>
        <v>0</v>
      </c>
      <c r="E261" s="46">
        <f>SUM(E238:E260)</f>
        <v>0</v>
      </c>
      <c r="F261" s="46">
        <f>SUM(F238:F260)</f>
        <v>0</v>
      </c>
      <c r="G261" s="44">
        <f t="shared" ref="G261:AE261" si="101">SUM(G237:G260)</f>
        <v>0</v>
      </c>
      <c r="H261" s="46">
        <f t="shared" si="101"/>
        <v>0</v>
      </c>
      <c r="I261" s="46">
        <f t="shared" si="101"/>
        <v>0</v>
      </c>
      <c r="J261" s="46">
        <f t="shared" si="101"/>
        <v>0</v>
      </c>
      <c r="K261" s="46">
        <f t="shared" si="101"/>
        <v>0</v>
      </c>
      <c r="L261" s="46"/>
      <c r="M261" s="46">
        <f t="shared" si="101"/>
        <v>0</v>
      </c>
      <c r="N261" s="46">
        <f t="shared" si="101"/>
        <v>0</v>
      </c>
      <c r="O261" s="46">
        <f t="shared" si="101"/>
        <v>0</v>
      </c>
      <c r="P261" s="46">
        <f t="shared" si="101"/>
        <v>0</v>
      </c>
      <c r="Q261" s="46">
        <f t="shared" si="101"/>
        <v>0</v>
      </c>
      <c r="R261" s="46">
        <f t="shared" si="101"/>
        <v>0</v>
      </c>
      <c r="S261" s="46">
        <f t="shared" si="101"/>
        <v>0</v>
      </c>
      <c r="T261" s="46">
        <f t="shared" si="101"/>
        <v>0</v>
      </c>
      <c r="U261" s="44">
        <f t="shared" si="101"/>
        <v>0</v>
      </c>
      <c r="V261" s="46">
        <f t="shared" si="101"/>
        <v>0</v>
      </c>
      <c r="W261" s="46">
        <f t="shared" si="101"/>
        <v>0</v>
      </c>
      <c r="X261" s="44">
        <f t="shared" si="101"/>
        <v>0</v>
      </c>
      <c r="Y261" s="46">
        <f t="shared" si="101"/>
        <v>0</v>
      </c>
      <c r="Z261" s="46">
        <f t="shared" si="101"/>
        <v>0</v>
      </c>
      <c r="AA261" s="46">
        <f t="shared" si="101"/>
        <v>0</v>
      </c>
      <c r="AB261" s="46">
        <f t="shared" si="101"/>
        <v>0</v>
      </c>
      <c r="AC261" s="44">
        <f t="shared" si="101"/>
        <v>0</v>
      </c>
      <c r="AD261" s="46">
        <f t="shared" si="101"/>
        <v>0</v>
      </c>
      <c r="AE261" s="44">
        <f t="shared" si="101"/>
        <v>0</v>
      </c>
      <c r="AF261" s="46"/>
      <c r="AG261" s="52">
        <f>SUM(AG237:AG260)</f>
        <v>0</v>
      </c>
      <c r="AH261" s="5"/>
      <c r="AI261" s="5"/>
    </row>
    <row r="262" spans="1:35" s="7" customFormat="1">
      <c r="A262" s="54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4" t="s">
        <v>34</v>
      </c>
      <c r="AF262" s="46"/>
      <c r="AG262" s="52">
        <v>35383.410000000003</v>
      </c>
    </row>
    <row r="263" spans="1:35" s="7" customFormat="1">
      <c r="A263" s="54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4" t="s">
        <v>35</v>
      </c>
      <c r="AF263" s="46"/>
      <c r="AG263" s="52">
        <v>106150.24</v>
      </c>
    </row>
    <row r="264" spans="1:35" s="7" customFormat="1" ht="18" customHeight="1">
      <c r="A264" s="54"/>
      <c r="B264" s="5"/>
      <c r="C264" s="5"/>
      <c r="D264" s="5"/>
      <c r="E264" s="5"/>
      <c r="F264" s="5"/>
      <c r="G264" s="8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8"/>
      <c r="V264" s="5"/>
      <c r="W264" s="5"/>
      <c r="X264" s="8"/>
      <c r="Y264" s="5"/>
      <c r="Z264" s="5"/>
      <c r="AA264" s="5"/>
      <c r="AB264" s="5"/>
      <c r="AC264" s="8"/>
      <c r="AD264" s="5"/>
      <c r="AG264" s="91"/>
    </row>
    <row r="265" spans="1:35" s="7" customFormat="1" ht="18" customHeight="1">
      <c r="A265" s="54"/>
      <c r="B265" s="5"/>
      <c r="C265" s="5"/>
      <c r="D265" s="5"/>
      <c r="E265" s="5"/>
      <c r="F265" s="5"/>
      <c r="G265" s="8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8"/>
      <c r="V265" s="5"/>
      <c r="W265" s="5"/>
      <c r="X265" s="8"/>
      <c r="Y265" s="5"/>
      <c r="Z265" s="5"/>
      <c r="AA265" s="5"/>
      <c r="AB265" s="5"/>
      <c r="AC265" s="8"/>
      <c r="AD265" s="5"/>
      <c r="AE265" s="7" t="s">
        <v>54</v>
      </c>
      <c r="AG265" s="91">
        <f>SUM(AG261:AG263)</f>
        <v>141533.65000000002</v>
      </c>
    </row>
    <row r="266" spans="1:35" ht="21" customHeight="1">
      <c r="B266" s="18"/>
      <c r="C266" s="18"/>
      <c r="D266" s="97" t="s">
        <v>28</v>
      </c>
      <c r="E266" s="97"/>
      <c r="F266" s="97"/>
      <c r="G266" s="97"/>
      <c r="H266" s="97"/>
      <c r="I266" s="97"/>
      <c r="J266" s="97"/>
      <c r="K266" s="97"/>
      <c r="L266" s="97"/>
      <c r="M266" s="4"/>
      <c r="N266" s="4"/>
      <c r="O266" s="4"/>
      <c r="P266" s="4"/>
      <c r="Q266" s="4"/>
      <c r="R266" s="4"/>
      <c r="S266" s="4"/>
      <c r="T266" s="4"/>
      <c r="U266" s="8"/>
      <c r="V266" s="4"/>
      <c r="W266" s="4"/>
      <c r="X266" s="8"/>
      <c r="Y266" s="4"/>
      <c r="Z266" s="4"/>
      <c r="AA266" s="4"/>
      <c r="AB266" s="4"/>
      <c r="AC266" s="8"/>
      <c r="AD266" s="4"/>
      <c r="AG266" s="20"/>
    </row>
    <row r="267" spans="1:35" ht="25.5" customHeight="1">
      <c r="B267" s="18"/>
      <c r="C267" s="18"/>
      <c r="D267" s="97" t="s">
        <v>62</v>
      </c>
      <c r="E267" s="97"/>
      <c r="F267" s="97"/>
      <c r="G267" s="97"/>
      <c r="H267" s="97"/>
      <c r="I267" s="97"/>
      <c r="J267" s="97"/>
      <c r="K267" s="97"/>
      <c r="L267" s="97"/>
      <c r="M267" s="4"/>
      <c r="N267" s="4"/>
      <c r="O267" s="4"/>
      <c r="P267" s="4"/>
      <c r="Q267" s="4"/>
      <c r="R267" s="4"/>
      <c r="S267" s="4"/>
      <c r="T267" s="4"/>
      <c r="U267" s="8"/>
      <c r="V267" s="4"/>
      <c r="W267" s="4"/>
      <c r="X267" s="8"/>
      <c r="Y267" s="4"/>
      <c r="Z267" s="4"/>
      <c r="AA267" s="4"/>
      <c r="AB267" s="4"/>
      <c r="AC267" s="8"/>
      <c r="AD267" s="4"/>
      <c r="AG267" s="20"/>
    </row>
    <row r="268" spans="1:35">
      <c r="B268" s="4"/>
      <c r="C268" s="4"/>
      <c r="D268" s="4"/>
      <c r="E268" s="4"/>
      <c r="F268" s="4"/>
      <c r="G268" s="8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8"/>
      <c r="V268" s="4"/>
      <c r="W268" s="4"/>
      <c r="X268" s="8"/>
      <c r="Y268" s="4"/>
      <c r="Z268" s="4"/>
      <c r="AA268" s="4"/>
      <c r="AB268" s="4"/>
      <c r="AC268" s="8"/>
      <c r="AD268" s="4"/>
      <c r="AE268" s="8"/>
      <c r="AG268" s="8"/>
    </row>
    <row r="269" spans="1:35" s="19" customFormat="1" ht="20.25" customHeight="1">
      <c r="A269" s="55"/>
      <c r="B269" s="37">
        <v>85119001</v>
      </c>
      <c r="C269" s="37">
        <v>85119003</v>
      </c>
      <c r="D269" s="37">
        <v>85119018</v>
      </c>
      <c r="E269" s="37">
        <v>11802</v>
      </c>
      <c r="F269" s="37">
        <v>11804</v>
      </c>
      <c r="G269" s="37">
        <v>21310001</v>
      </c>
      <c r="H269" s="37">
        <v>85801005</v>
      </c>
      <c r="I269" s="37">
        <v>858011006</v>
      </c>
      <c r="J269" s="37">
        <v>85801008</v>
      </c>
      <c r="K269" s="37">
        <v>85801009</v>
      </c>
      <c r="L269" s="37"/>
      <c r="M269" s="37">
        <v>85801011</v>
      </c>
      <c r="N269" s="37">
        <v>85801014</v>
      </c>
      <c r="O269" s="37">
        <v>85801015</v>
      </c>
      <c r="P269" s="37">
        <v>85801017</v>
      </c>
      <c r="Q269" s="37">
        <v>85801018</v>
      </c>
      <c r="R269" s="37">
        <v>85801019</v>
      </c>
      <c r="S269" s="37">
        <v>95803010</v>
      </c>
      <c r="T269" s="37">
        <v>85803099</v>
      </c>
      <c r="U269" s="37">
        <v>21312001</v>
      </c>
      <c r="V269" s="37">
        <v>85807001</v>
      </c>
      <c r="W269" s="37">
        <v>85807099</v>
      </c>
      <c r="X269" s="37">
        <v>21314001</v>
      </c>
      <c r="Y269" s="37">
        <v>85601002</v>
      </c>
      <c r="Z269" s="37">
        <v>85601012</v>
      </c>
      <c r="AA269" s="37">
        <v>85601014</v>
      </c>
      <c r="AB269" s="37">
        <v>85909099</v>
      </c>
      <c r="AC269" s="37">
        <v>21315001</v>
      </c>
    </row>
    <row r="270" spans="1:35" s="58" customFormat="1" ht="60.75" customHeight="1">
      <c r="A270" s="56" t="s">
        <v>64</v>
      </c>
      <c r="B270" s="24" t="s">
        <v>0</v>
      </c>
      <c r="C270" s="24" t="s">
        <v>1</v>
      </c>
      <c r="D270" s="24" t="s">
        <v>2</v>
      </c>
      <c r="E270" s="24" t="s">
        <v>39</v>
      </c>
      <c r="F270" s="24" t="s">
        <v>41</v>
      </c>
      <c r="G270" s="24" t="s">
        <v>22</v>
      </c>
      <c r="H270" s="24" t="s">
        <v>3</v>
      </c>
      <c r="I270" s="24" t="s">
        <v>4</v>
      </c>
      <c r="J270" s="24" t="s">
        <v>5</v>
      </c>
      <c r="K270" s="24" t="s">
        <v>6</v>
      </c>
      <c r="L270" s="24"/>
      <c r="M270" s="24" t="s">
        <v>8</v>
      </c>
      <c r="N270" s="24" t="s">
        <v>9</v>
      </c>
      <c r="O270" s="24" t="s">
        <v>10</v>
      </c>
      <c r="P270" s="24" t="s">
        <v>11</v>
      </c>
      <c r="Q270" s="24" t="s">
        <v>12</v>
      </c>
      <c r="R270" s="24" t="s">
        <v>13</v>
      </c>
      <c r="S270" s="24" t="s">
        <v>14</v>
      </c>
      <c r="T270" s="24" t="s">
        <v>15</v>
      </c>
      <c r="U270" s="24" t="s">
        <v>23</v>
      </c>
      <c r="V270" s="24" t="s">
        <v>25</v>
      </c>
      <c r="W270" s="24" t="s">
        <v>16</v>
      </c>
      <c r="X270" s="24" t="s">
        <v>24</v>
      </c>
      <c r="Y270" s="24" t="s">
        <v>17</v>
      </c>
      <c r="Z270" s="24" t="s">
        <v>18</v>
      </c>
      <c r="AA270" s="24" t="s">
        <v>19</v>
      </c>
      <c r="AB270" s="24" t="s">
        <v>20</v>
      </c>
      <c r="AC270" s="24" t="s">
        <v>26</v>
      </c>
      <c r="AD270" s="24" t="s">
        <v>21</v>
      </c>
      <c r="AE270" s="24" t="s">
        <v>27</v>
      </c>
      <c r="AF270" s="57"/>
      <c r="AG270" s="24" t="s">
        <v>53</v>
      </c>
    </row>
    <row r="271" spans="1:35">
      <c r="B271" s="4"/>
      <c r="C271" s="4"/>
      <c r="D271" s="4"/>
      <c r="E271" s="4"/>
      <c r="F271" s="4"/>
      <c r="G271" s="8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8"/>
      <c r="V271" s="4"/>
      <c r="W271" s="4"/>
      <c r="X271" s="8"/>
      <c r="Y271" s="4"/>
      <c r="Z271" s="4"/>
      <c r="AA271" s="4"/>
      <c r="AB271" s="4"/>
      <c r="AC271" s="8"/>
      <c r="AD271" s="4"/>
      <c r="AE271" s="8"/>
      <c r="AG271" s="8"/>
    </row>
    <row r="272" spans="1:35">
      <c r="A272" s="53"/>
      <c r="B272" s="46"/>
      <c r="C272" s="46"/>
      <c r="D272" s="46"/>
      <c r="E272" s="46"/>
      <c r="F272" s="46"/>
      <c r="G272" s="44">
        <f>SUM(B272:F272)</f>
        <v>0</v>
      </c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4">
        <f>SUM(H272:T272)</f>
        <v>0</v>
      </c>
      <c r="V272" s="46"/>
      <c r="W272" s="46"/>
      <c r="X272" s="44">
        <f>SUM(V272:W272)</f>
        <v>0</v>
      </c>
      <c r="Y272" s="46"/>
      <c r="Z272" s="46"/>
      <c r="AA272" s="46"/>
      <c r="AB272" s="46"/>
      <c r="AC272" s="44">
        <f>SUM(Y272:AB272)</f>
        <v>0</v>
      </c>
      <c r="AD272" s="46"/>
      <c r="AE272" s="44">
        <f>SUM(AD272)</f>
        <v>0</v>
      </c>
      <c r="AF272" s="46"/>
      <c r="AG272" s="44">
        <f t="shared" ref="AG272:AG291" si="102">AE272+AC272+X272+U272+G272</f>
        <v>0</v>
      </c>
    </row>
    <row r="273" spans="1:33">
      <c r="A273" s="53"/>
      <c r="B273" s="46"/>
      <c r="C273" s="46"/>
      <c r="D273" s="46"/>
      <c r="E273" s="46"/>
      <c r="F273" s="46"/>
      <c r="G273" s="44">
        <f t="shared" ref="G273:G291" si="103">SUM(B273:F273)</f>
        <v>0</v>
      </c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4">
        <f t="shared" ref="U273:U291" si="104">SUM(H273:T273)</f>
        <v>0</v>
      </c>
      <c r="V273" s="46"/>
      <c r="W273" s="46"/>
      <c r="X273" s="44">
        <f t="shared" ref="X273:X291" si="105">SUM(V273:W273)</f>
        <v>0</v>
      </c>
      <c r="Y273" s="46"/>
      <c r="Z273" s="46"/>
      <c r="AA273" s="46"/>
      <c r="AB273" s="46"/>
      <c r="AC273" s="44">
        <f t="shared" ref="AC273:AC277" si="106">SUM(Y273:AB273)</f>
        <v>0</v>
      </c>
      <c r="AD273" s="46"/>
      <c r="AE273" s="44">
        <f t="shared" ref="AE273:AE291" si="107">SUM(AD273)</f>
        <v>0</v>
      </c>
      <c r="AF273" s="46"/>
      <c r="AG273" s="44">
        <f t="shared" si="102"/>
        <v>0</v>
      </c>
    </row>
    <row r="274" spans="1:33">
      <c r="A274" s="53"/>
      <c r="B274" s="46"/>
      <c r="C274" s="46"/>
      <c r="D274" s="46"/>
      <c r="E274" s="46"/>
      <c r="F274" s="46"/>
      <c r="G274" s="44">
        <f t="shared" si="103"/>
        <v>0</v>
      </c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4">
        <f t="shared" si="104"/>
        <v>0</v>
      </c>
      <c r="V274" s="46"/>
      <c r="W274" s="46"/>
      <c r="X274" s="44">
        <f t="shared" si="105"/>
        <v>0</v>
      </c>
      <c r="Y274" s="46"/>
      <c r="Z274" s="46"/>
      <c r="AA274" s="46"/>
      <c r="AB274" s="46"/>
      <c r="AC274" s="44">
        <f t="shared" si="106"/>
        <v>0</v>
      </c>
      <c r="AD274" s="46"/>
      <c r="AE274" s="44">
        <f t="shared" si="107"/>
        <v>0</v>
      </c>
      <c r="AF274" s="46"/>
      <c r="AG274" s="44">
        <f t="shared" si="102"/>
        <v>0</v>
      </c>
    </row>
    <row r="275" spans="1:33">
      <c r="A275" s="53"/>
      <c r="B275" s="46"/>
      <c r="C275" s="46"/>
      <c r="D275" s="46"/>
      <c r="E275" s="46"/>
      <c r="F275" s="46"/>
      <c r="G275" s="44">
        <f t="shared" si="103"/>
        <v>0</v>
      </c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4">
        <f t="shared" si="104"/>
        <v>0</v>
      </c>
      <c r="V275" s="46"/>
      <c r="W275" s="46"/>
      <c r="X275" s="44">
        <f t="shared" si="105"/>
        <v>0</v>
      </c>
      <c r="Y275" s="46"/>
      <c r="Z275" s="46"/>
      <c r="AA275" s="46"/>
      <c r="AB275" s="46"/>
      <c r="AC275" s="44">
        <f t="shared" si="106"/>
        <v>0</v>
      </c>
      <c r="AD275" s="46"/>
      <c r="AE275" s="44">
        <f t="shared" si="107"/>
        <v>0</v>
      </c>
      <c r="AF275" s="46"/>
      <c r="AG275" s="44">
        <f t="shared" si="102"/>
        <v>0</v>
      </c>
    </row>
    <row r="276" spans="1:33">
      <c r="A276" s="53"/>
      <c r="B276" s="46"/>
      <c r="C276" s="46"/>
      <c r="D276" s="46"/>
      <c r="E276" s="46"/>
      <c r="F276" s="46"/>
      <c r="G276" s="44">
        <f t="shared" si="103"/>
        <v>0</v>
      </c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4">
        <f t="shared" si="104"/>
        <v>0</v>
      </c>
      <c r="V276" s="46"/>
      <c r="W276" s="46"/>
      <c r="X276" s="44">
        <f t="shared" si="105"/>
        <v>0</v>
      </c>
      <c r="Y276" s="46"/>
      <c r="Z276" s="46"/>
      <c r="AA276" s="46"/>
      <c r="AB276" s="46"/>
      <c r="AC276" s="44">
        <f t="shared" si="106"/>
        <v>0</v>
      </c>
      <c r="AD276" s="46"/>
      <c r="AE276" s="44">
        <f t="shared" si="107"/>
        <v>0</v>
      </c>
      <c r="AF276" s="46"/>
      <c r="AG276" s="44">
        <f t="shared" si="102"/>
        <v>0</v>
      </c>
    </row>
    <row r="277" spans="1:33">
      <c r="A277" s="53"/>
      <c r="B277" s="46"/>
      <c r="C277" s="46"/>
      <c r="D277" s="46"/>
      <c r="E277" s="46"/>
      <c r="F277" s="46"/>
      <c r="G277" s="44">
        <f t="shared" si="103"/>
        <v>0</v>
      </c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4">
        <f t="shared" si="104"/>
        <v>0</v>
      </c>
      <c r="V277" s="46"/>
      <c r="W277" s="46"/>
      <c r="X277" s="44">
        <f t="shared" si="105"/>
        <v>0</v>
      </c>
      <c r="Y277" s="46"/>
      <c r="Z277" s="46"/>
      <c r="AA277" s="46"/>
      <c r="AB277" s="46"/>
      <c r="AC277" s="44">
        <f t="shared" si="106"/>
        <v>0</v>
      </c>
      <c r="AD277" s="46"/>
      <c r="AE277" s="44">
        <f t="shared" si="107"/>
        <v>0</v>
      </c>
      <c r="AF277" s="46"/>
      <c r="AG277" s="44">
        <f t="shared" si="102"/>
        <v>0</v>
      </c>
    </row>
    <row r="278" spans="1:33">
      <c r="A278" s="53"/>
      <c r="B278" s="46"/>
      <c r="C278" s="46"/>
      <c r="D278" s="46"/>
      <c r="E278" s="46"/>
      <c r="F278" s="46"/>
      <c r="G278" s="44">
        <f t="shared" si="103"/>
        <v>0</v>
      </c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4">
        <f t="shared" si="104"/>
        <v>0</v>
      </c>
      <c r="V278" s="46"/>
      <c r="W278" s="46"/>
      <c r="X278" s="44">
        <f t="shared" si="105"/>
        <v>0</v>
      </c>
      <c r="Y278" s="46"/>
      <c r="Z278" s="46"/>
      <c r="AA278" s="46"/>
      <c r="AB278" s="46"/>
      <c r="AC278" s="44">
        <f t="shared" ref="AC278:AC291" si="108">SUM(Y278:AB278)</f>
        <v>0</v>
      </c>
      <c r="AD278" s="46"/>
      <c r="AE278" s="44">
        <f>SUM(AD278)</f>
        <v>0</v>
      </c>
      <c r="AF278" s="46"/>
      <c r="AG278" s="44">
        <f t="shared" si="102"/>
        <v>0</v>
      </c>
    </row>
    <row r="279" spans="1:33">
      <c r="A279" s="53"/>
      <c r="B279" s="46"/>
      <c r="C279" s="46"/>
      <c r="D279" s="46"/>
      <c r="E279" s="46"/>
      <c r="F279" s="46"/>
      <c r="G279" s="44">
        <f t="shared" si="103"/>
        <v>0</v>
      </c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4">
        <f t="shared" si="104"/>
        <v>0</v>
      </c>
      <c r="V279" s="46"/>
      <c r="W279" s="46"/>
      <c r="X279" s="44">
        <f t="shared" si="105"/>
        <v>0</v>
      </c>
      <c r="Y279" s="46"/>
      <c r="Z279" s="46"/>
      <c r="AA279" s="46"/>
      <c r="AB279" s="46"/>
      <c r="AC279" s="44">
        <f t="shared" si="108"/>
        <v>0</v>
      </c>
      <c r="AD279" s="46"/>
      <c r="AE279" s="44">
        <f t="shared" si="107"/>
        <v>0</v>
      </c>
      <c r="AF279" s="46"/>
      <c r="AG279" s="44">
        <f t="shared" si="102"/>
        <v>0</v>
      </c>
    </row>
    <row r="280" spans="1:33">
      <c r="A280" s="53"/>
      <c r="B280" s="46"/>
      <c r="C280" s="46"/>
      <c r="D280" s="46"/>
      <c r="E280" s="46"/>
      <c r="F280" s="46"/>
      <c r="G280" s="44">
        <f t="shared" si="103"/>
        <v>0</v>
      </c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4">
        <f t="shared" si="104"/>
        <v>0</v>
      </c>
      <c r="V280" s="46"/>
      <c r="W280" s="46"/>
      <c r="X280" s="44">
        <f t="shared" si="105"/>
        <v>0</v>
      </c>
      <c r="Y280" s="46"/>
      <c r="Z280" s="46"/>
      <c r="AA280" s="46"/>
      <c r="AB280" s="46"/>
      <c r="AC280" s="44">
        <f t="shared" si="108"/>
        <v>0</v>
      </c>
      <c r="AD280" s="46"/>
      <c r="AE280" s="44">
        <f t="shared" si="107"/>
        <v>0</v>
      </c>
      <c r="AF280" s="46"/>
      <c r="AG280" s="44">
        <f t="shared" si="102"/>
        <v>0</v>
      </c>
    </row>
    <row r="281" spans="1:33">
      <c r="A281" s="53"/>
      <c r="B281" s="46"/>
      <c r="C281" s="46"/>
      <c r="D281" s="46"/>
      <c r="E281" s="46"/>
      <c r="F281" s="46"/>
      <c r="G281" s="44">
        <f t="shared" si="103"/>
        <v>0</v>
      </c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4">
        <f t="shared" ref="U281:U283" si="109">SUM(H281:T281)</f>
        <v>0</v>
      </c>
      <c r="V281" s="46"/>
      <c r="W281" s="46"/>
      <c r="X281" s="44">
        <f t="shared" ref="X281:X283" si="110">SUM(V281:W281)</f>
        <v>0</v>
      </c>
      <c r="Y281" s="46"/>
      <c r="Z281" s="46"/>
      <c r="AA281" s="46"/>
      <c r="AB281" s="46"/>
      <c r="AC281" s="44">
        <f t="shared" ref="AC281:AC283" si="111">SUM(Y281:AB281)</f>
        <v>0</v>
      </c>
      <c r="AD281" s="46"/>
      <c r="AE281" s="44">
        <f t="shared" ref="AE281:AE283" si="112">SUM(AD281)</f>
        <v>0</v>
      </c>
      <c r="AF281" s="46"/>
      <c r="AG281" s="44">
        <f t="shared" si="102"/>
        <v>0</v>
      </c>
    </row>
    <row r="282" spans="1:33">
      <c r="A282" s="53"/>
      <c r="B282" s="46"/>
      <c r="C282" s="46"/>
      <c r="D282" s="46"/>
      <c r="E282" s="46"/>
      <c r="F282" s="46"/>
      <c r="G282" s="44">
        <f t="shared" si="103"/>
        <v>0</v>
      </c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4">
        <f t="shared" si="109"/>
        <v>0</v>
      </c>
      <c r="V282" s="46"/>
      <c r="W282" s="46"/>
      <c r="X282" s="44">
        <f t="shared" si="110"/>
        <v>0</v>
      </c>
      <c r="Y282" s="46"/>
      <c r="Z282" s="46"/>
      <c r="AA282" s="46"/>
      <c r="AB282" s="46"/>
      <c r="AC282" s="44">
        <f t="shared" si="111"/>
        <v>0</v>
      </c>
      <c r="AD282" s="46"/>
      <c r="AE282" s="44">
        <f t="shared" si="112"/>
        <v>0</v>
      </c>
      <c r="AF282" s="46"/>
      <c r="AG282" s="44">
        <f t="shared" si="102"/>
        <v>0</v>
      </c>
    </row>
    <row r="283" spans="1:33">
      <c r="A283" s="53"/>
      <c r="B283" s="46"/>
      <c r="C283" s="46"/>
      <c r="D283" s="46"/>
      <c r="E283" s="46"/>
      <c r="F283" s="46"/>
      <c r="G283" s="44">
        <f t="shared" si="103"/>
        <v>0</v>
      </c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4">
        <f t="shared" si="109"/>
        <v>0</v>
      </c>
      <c r="V283" s="46"/>
      <c r="W283" s="46"/>
      <c r="X283" s="44">
        <f t="shared" si="110"/>
        <v>0</v>
      </c>
      <c r="Y283" s="46"/>
      <c r="Z283" s="46"/>
      <c r="AA283" s="46"/>
      <c r="AB283" s="46"/>
      <c r="AC283" s="44">
        <f t="shared" si="111"/>
        <v>0</v>
      </c>
      <c r="AD283" s="46"/>
      <c r="AE283" s="44">
        <f t="shared" si="112"/>
        <v>0</v>
      </c>
      <c r="AF283" s="46"/>
      <c r="AG283" s="44">
        <f t="shared" si="102"/>
        <v>0</v>
      </c>
    </row>
    <row r="284" spans="1:33">
      <c r="A284" s="53"/>
      <c r="B284" s="46"/>
      <c r="C284" s="46"/>
      <c r="D284" s="46"/>
      <c r="E284" s="46"/>
      <c r="F284" s="46"/>
      <c r="G284" s="44">
        <f t="shared" si="103"/>
        <v>0</v>
      </c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4">
        <f t="shared" si="104"/>
        <v>0</v>
      </c>
      <c r="V284" s="46"/>
      <c r="W284" s="46"/>
      <c r="X284" s="44">
        <f t="shared" si="105"/>
        <v>0</v>
      </c>
      <c r="Y284" s="46"/>
      <c r="Z284" s="46"/>
      <c r="AA284" s="46"/>
      <c r="AB284" s="46"/>
      <c r="AC284" s="44">
        <f t="shared" si="108"/>
        <v>0</v>
      </c>
      <c r="AD284" s="46"/>
      <c r="AE284" s="44">
        <f t="shared" si="107"/>
        <v>0</v>
      </c>
      <c r="AF284" s="46"/>
      <c r="AG284" s="44">
        <f t="shared" si="102"/>
        <v>0</v>
      </c>
    </row>
    <row r="285" spans="1:33">
      <c r="A285" s="53"/>
      <c r="B285" s="46"/>
      <c r="C285" s="46"/>
      <c r="D285" s="46"/>
      <c r="E285" s="46"/>
      <c r="F285" s="46"/>
      <c r="G285" s="44">
        <f t="shared" si="103"/>
        <v>0</v>
      </c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4">
        <f t="shared" si="104"/>
        <v>0</v>
      </c>
      <c r="V285" s="46"/>
      <c r="W285" s="46"/>
      <c r="X285" s="44">
        <f t="shared" si="105"/>
        <v>0</v>
      </c>
      <c r="Y285" s="46"/>
      <c r="Z285" s="46"/>
      <c r="AA285" s="46"/>
      <c r="AB285" s="46"/>
      <c r="AC285" s="44">
        <f t="shared" si="108"/>
        <v>0</v>
      </c>
      <c r="AD285" s="46"/>
      <c r="AE285" s="44">
        <f t="shared" si="107"/>
        <v>0</v>
      </c>
      <c r="AF285" s="46"/>
      <c r="AG285" s="44">
        <f t="shared" si="102"/>
        <v>0</v>
      </c>
    </row>
    <row r="286" spans="1:33">
      <c r="A286" s="53"/>
      <c r="B286" s="46"/>
      <c r="C286" s="46"/>
      <c r="D286" s="46"/>
      <c r="E286" s="46"/>
      <c r="F286" s="46"/>
      <c r="G286" s="44">
        <f t="shared" si="103"/>
        <v>0</v>
      </c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4">
        <f t="shared" si="104"/>
        <v>0</v>
      </c>
      <c r="V286" s="46"/>
      <c r="W286" s="46"/>
      <c r="X286" s="44">
        <f t="shared" si="105"/>
        <v>0</v>
      </c>
      <c r="Y286" s="46"/>
      <c r="Z286" s="46"/>
      <c r="AA286" s="46"/>
      <c r="AB286" s="46"/>
      <c r="AC286" s="44">
        <f t="shared" si="108"/>
        <v>0</v>
      </c>
      <c r="AD286" s="46"/>
      <c r="AE286" s="44">
        <f t="shared" si="107"/>
        <v>0</v>
      </c>
      <c r="AF286" s="46"/>
      <c r="AG286" s="44">
        <f t="shared" si="102"/>
        <v>0</v>
      </c>
    </row>
    <row r="287" spans="1:33">
      <c r="A287" s="53"/>
      <c r="B287" s="46"/>
      <c r="C287" s="46"/>
      <c r="D287" s="46"/>
      <c r="E287" s="46"/>
      <c r="F287" s="46"/>
      <c r="G287" s="44">
        <f t="shared" si="103"/>
        <v>0</v>
      </c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4">
        <f t="shared" si="104"/>
        <v>0</v>
      </c>
      <c r="V287" s="46"/>
      <c r="W287" s="46"/>
      <c r="X287" s="44">
        <f t="shared" si="105"/>
        <v>0</v>
      </c>
      <c r="Y287" s="46"/>
      <c r="Z287" s="46"/>
      <c r="AA287" s="46"/>
      <c r="AB287" s="46"/>
      <c r="AC287" s="44">
        <f t="shared" si="108"/>
        <v>0</v>
      </c>
      <c r="AD287" s="46"/>
      <c r="AE287" s="44">
        <f t="shared" si="107"/>
        <v>0</v>
      </c>
      <c r="AF287" s="46"/>
      <c r="AG287" s="44">
        <f t="shared" si="102"/>
        <v>0</v>
      </c>
    </row>
    <row r="288" spans="1:33">
      <c r="A288" s="53"/>
      <c r="B288" s="46"/>
      <c r="C288" s="46"/>
      <c r="D288" s="46"/>
      <c r="E288" s="46"/>
      <c r="F288" s="46"/>
      <c r="G288" s="44">
        <f t="shared" si="103"/>
        <v>0</v>
      </c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4">
        <f t="shared" si="104"/>
        <v>0</v>
      </c>
      <c r="V288" s="46"/>
      <c r="W288" s="46"/>
      <c r="X288" s="44">
        <f t="shared" si="105"/>
        <v>0</v>
      </c>
      <c r="Y288" s="46"/>
      <c r="Z288" s="46"/>
      <c r="AA288" s="46"/>
      <c r="AB288" s="46"/>
      <c r="AC288" s="44">
        <f t="shared" si="108"/>
        <v>0</v>
      </c>
      <c r="AD288" s="46"/>
      <c r="AE288" s="44">
        <f t="shared" si="107"/>
        <v>0</v>
      </c>
      <c r="AF288" s="46"/>
      <c r="AG288" s="44">
        <f t="shared" si="102"/>
        <v>0</v>
      </c>
    </row>
    <row r="289" spans="1:35">
      <c r="A289" s="53"/>
      <c r="B289" s="46"/>
      <c r="C289" s="46"/>
      <c r="D289" s="46"/>
      <c r="E289" s="46"/>
      <c r="F289" s="46"/>
      <c r="G289" s="44">
        <f t="shared" si="103"/>
        <v>0</v>
      </c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4">
        <f t="shared" si="104"/>
        <v>0</v>
      </c>
      <c r="V289" s="46"/>
      <c r="W289" s="46"/>
      <c r="X289" s="44">
        <f t="shared" si="105"/>
        <v>0</v>
      </c>
      <c r="Y289" s="46"/>
      <c r="Z289" s="46"/>
      <c r="AA289" s="46"/>
      <c r="AB289" s="46"/>
      <c r="AC289" s="44">
        <f t="shared" si="108"/>
        <v>0</v>
      </c>
      <c r="AD289" s="46"/>
      <c r="AE289" s="44">
        <f t="shared" si="107"/>
        <v>0</v>
      </c>
      <c r="AF289" s="46"/>
      <c r="AG289" s="44">
        <f t="shared" si="102"/>
        <v>0</v>
      </c>
    </row>
    <row r="290" spans="1:35">
      <c r="A290" s="53"/>
      <c r="B290" s="46"/>
      <c r="C290" s="46"/>
      <c r="D290" s="46"/>
      <c r="E290" s="46"/>
      <c r="F290" s="46"/>
      <c r="G290" s="44">
        <f t="shared" si="103"/>
        <v>0</v>
      </c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4">
        <f t="shared" si="104"/>
        <v>0</v>
      </c>
      <c r="V290" s="46"/>
      <c r="W290" s="46"/>
      <c r="X290" s="44">
        <f t="shared" si="105"/>
        <v>0</v>
      </c>
      <c r="Y290" s="46"/>
      <c r="Z290" s="46"/>
      <c r="AA290" s="46"/>
      <c r="AB290" s="46"/>
      <c r="AC290" s="44">
        <f t="shared" si="108"/>
        <v>0</v>
      </c>
      <c r="AD290" s="46"/>
      <c r="AE290" s="44">
        <f t="shared" si="107"/>
        <v>0</v>
      </c>
      <c r="AF290" s="46"/>
      <c r="AG290" s="44">
        <f t="shared" si="102"/>
        <v>0</v>
      </c>
    </row>
    <row r="291" spans="1:35">
      <c r="A291" s="53"/>
      <c r="B291" s="46"/>
      <c r="C291" s="46"/>
      <c r="D291" s="46"/>
      <c r="E291" s="46"/>
      <c r="F291" s="46"/>
      <c r="G291" s="44">
        <f t="shared" si="103"/>
        <v>0</v>
      </c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4">
        <f t="shared" si="104"/>
        <v>0</v>
      </c>
      <c r="V291" s="46"/>
      <c r="W291" s="46"/>
      <c r="X291" s="44">
        <f t="shared" si="105"/>
        <v>0</v>
      </c>
      <c r="Y291" s="46"/>
      <c r="Z291" s="46"/>
      <c r="AA291" s="46"/>
      <c r="AB291" s="46"/>
      <c r="AC291" s="44">
        <f t="shared" si="108"/>
        <v>0</v>
      </c>
      <c r="AD291" s="46"/>
      <c r="AE291" s="44">
        <f t="shared" si="107"/>
        <v>0</v>
      </c>
      <c r="AF291" s="46"/>
      <c r="AG291" s="44">
        <f t="shared" si="102"/>
        <v>0</v>
      </c>
    </row>
    <row r="292" spans="1:35">
      <c r="A292" s="53"/>
      <c r="B292" s="46"/>
      <c r="C292" s="46"/>
      <c r="D292" s="46"/>
      <c r="E292" s="46"/>
      <c r="F292" s="46"/>
      <c r="G292" s="44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4"/>
      <c r="V292" s="46"/>
      <c r="W292" s="46"/>
      <c r="X292" s="44"/>
      <c r="Y292" s="46"/>
      <c r="Z292" s="46"/>
      <c r="AA292" s="46"/>
      <c r="AB292" s="46"/>
      <c r="AC292" s="44"/>
      <c r="AD292" s="46"/>
      <c r="AE292" s="44"/>
      <c r="AF292" s="46"/>
      <c r="AG292" s="44"/>
    </row>
    <row r="293" spans="1:35">
      <c r="A293" s="53"/>
      <c r="B293" s="46">
        <f>SUM(B272:B291)</f>
        <v>0</v>
      </c>
      <c r="C293" s="46">
        <f>SUM(C272:C291)</f>
        <v>0</v>
      </c>
      <c r="D293" s="46">
        <f>SUM(D272:D291)</f>
        <v>0</v>
      </c>
      <c r="E293" s="46">
        <f>SUM(E272:E291)</f>
        <v>0</v>
      </c>
      <c r="F293" s="46">
        <f>SUM(F272:F291)</f>
        <v>0</v>
      </c>
      <c r="G293" s="44">
        <f t="shared" ref="G293:AE293" si="113">SUM(G271:G291)</f>
        <v>0</v>
      </c>
      <c r="H293" s="46">
        <f t="shared" si="113"/>
        <v>0</v>
      </c>
      <c r="I293" s="46">
        <f t="shared" si="113"/>
        <v>0</v>
      </c>
      <c r="J293" s="46">
        <f t="shared" si="113"/>
        <v>0</v>
      </c>
      <c r="K293" s="46">
        <f t="shared" si="113"/>
        <v>0</v>
      </c>
      <c r="L293" s="46"/>
      <c r="M293" s="46">
        <f t="shared" si="113"/>
        <v>0</v>
      </c>
      <c r="N293" s="46">
        <f t="shared" si="113"/>
        <v>0</v>
      </c>
      <c r="O293" s="46">
        <f t="shared" si="113"/>
        <v>0</v>
      </c>
      <c r="P293" s="46">
        <f t="shared" si="113"/>
        <v>0</v>
      </c>
      <c r="Q293" s="46">
        <f t="shared" si="113"/>
        <v>0</v>
      </c>
      <c r="R293" s="46">
        <f t="shared" si="113"/>
        <v>0</v>
      </c>
      <c r="S293" s="46">
        <f t="shared" si="113"/>
        <v>0</v>
      </c>
      <c r="T293" s="46">
        <f t="shared" si="113"/>
        <v>0</v>
      </c>
      <c r="U293" s="44">
        <f t="shared" si="113"/>
        <v>0</v>
      </c>
      <c r="V293" s="46">
        <f t="shared" si="113"/>
        <v>0</v>
      </c>
      <c r="W293" s="46">
        <f t="shared" si="113"/>
        <v>0</v>
      </c>
      <c r="X293" s="44">
        <f t="shared" si="113"/>
        <v>0</v>
      </c>
      <c r="Y293" s="46">
        <f t="shared" si="113"/>
        <v>0</v>
      </c>
      <c r="Z293" s="46">
        <f t="shared" si="113"/>
        <v>0</v>
      </c>
      <c r="AA293" s="46">
        <f t="shared" si="113"/>
        <v>0</v>
      </c>
      <c r="AB293" s="46">
        <f t="shared" si="113"/>
        <v>0</v>
      </c>
      <c r="AC293" s="44">
        <f t="shared" si="113"/>
        <v>0</v>
      </c>
      <c r="AD293" s="46">
        <f t="shared" si="113"/>
        <v>0</v>
      </c>
      <c r="AE293" s="44">
        <f t="shared" si="113"/>
        <v>0</v>
      </c>
      <c r="AF293" s="46"/>
      <c r="AG293" s="52">
        <f>SUM(AG271:AG291)</f>
        <v>0</v>
      </c>
    </row>
    <row r="294" spans="1:35">
      <c r="A294" s="53"/>
      <c r="B294" s="46"/>
      <c r="C294" s="46"/>
      <c r="D294" s="46"/>
      <c r="E294" s="46"/>
      <c r="F294" s="46"/>
      <c r="G294" s="44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4"/>
      <c r="V294" s="46"/>
      <c r="W294" s="46"/>
      <c r="X294" s="44"/>
      <c r="Y294" s="46"/>
      <c r="Z294" s="46"/>
      <c r="AA294" s="46"/>
      <c r="AB294" s="46"/>
      <c r="AC294" s="44"/>
      <c r="AD294" s="46"/>
      <c r="AE294" s="44" t="s">
        <v>34</v>
      </c>
      <c r="AF294" s="46"/>
      <c r="AG294" s="52">
        <v>35383.410000000003</v>
      </c>
    </row>
    <row r="295" spans="1:35">
      <c r="A295" s="53"/>
      <c r="B295" s="46"/>
      <c r="C295" s="46"/>
      <c r="D295" s="46"/>
      <c r="E295" s="46"/>
      <c r="F295" s="46"/>
      <c r="G295" s="44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4"/>
      <c r="V295" s="46"/>
      <c r="W295" s="46"/>
      <c r="X295" s="44"/>
      <c r="Y295" s="46"/>
      <c r="Z295" s="46"/>
      <c r="AA295" s="46"/>
      <c r="AB295" s="46"/>
      <c r="AC295" s="44"/>
      <c r="AD295" s="46"/>
      <c r="AE295" s="44" t="s">
        <v>35</v>
      </c>
      <c r="AF295" s="46"/>
      <c r="AG295" s="52">
        <v>106150.24</v>
      </c>
      <c r="AH295" s="4"/>
      <c r="AI295" s="4"/>
    </row>
    <row r="296" spans="1:35">
      <c r="A296" s="53"/>
      <c r="B296" s="46"/>
      <c r="C296" s="46"/>
      <c r="D296" s="46"/>
      <c r="E296" s="46"/>
      <c r="F296" s="46"/>
      <c r="G296" s="44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4"/>
      <c r="V296" s="46"/>
      <c r="W296" s="46"/>
      <c r="X296" s="44"/>
      <c r="Y296" s="46"/>
      <c r="Z296" s="46"/>
      <c r="AA296" s="46"/>
      <c r="AB296" s="46"/>
      <c r="AC296" s="44"/>
      <c r="AD296" s="46"/>
      <c r="AE296" s="44"/>
      <c r="AF296" s="46"/>
      <c r="AG296" s="52"/>
    </row>
    <row r="297" spans="1:35">
      <c r="A297" s="53"/>
      <c r="B297" s="46"/>
      <c r="C297" s="46"/>
      <c r="D297" s="46"/>
      <c r="E297" s="46"/>
      <c r="F297" s="46"/>
      <c r="G297" s="44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4"/>
      <c r="V297" s="46"/>
      <c r="W297" s="46"/>
      <c r="X297" s="44"/>
      <c r="Y297" s="46"/>
      <c r="Z297" s="46"/>
      <c r="AA297" s="46"/>
      <c r="AB297" s="46"/>
      <c r="AC297" s="44"/>
      <c r="AD297" s="46"/>
      <c r="AE297" s="44" t="s">
        <v>54</v>
      </c>
      <c r="AF297" s="46"/>
      <c r="AG297" s="52">
        <f>SUM(AG293:AG296)</f>
        <v>141533.65000000002</v>
      </c>
    </row>
    <row r="298" spans="1:35" ht="16.5" customHeight="1">
      <c r="B298" s="4"/>
      <c r="C298" s="4"/>
      <c r="D298" s="97" t="s">
        <v>28</v>
      </c>
      <c r="E298" s="97"/>
      <c r="F298" s="97"/>
      <c r="G298" s="97"/>
      <c r="H298" s="97"/>
      <c r="I298" s="97"/>
      <c r="J298" s="97"/>
      <c r="K298" s="97"/>
      <c r="L298" s="97"/>
      <c r="M298" s="4"/>
      <c r="N298" s="4"/>
      <c r="O298" s="4"/>
      <c r="P298" s="4"/>
      <c r="Q298" s="4"/>
      <c r="R298" s="4"/>
      <c r="S298" s="4"/>
      <c r="T298" s="4"/>
      <c r="U298" s="8"/>
      <c r="V298" s="4"/>
      <c r="W298" s="4"/>
      <c r="X298" s="8"/>
      <c r="Y298" s="4"/>
      <c r="Z298" s="4"/>
      <c r="AA298" s="4"/>
      <c r="AB298" s="4"/>
      <c r="AC298" s="8"/>
      <c r="AD298" s="4"/>
      <c r="AG298" s="20"/>
    </row>
    <row r="299" spans="1:35" ht="16.5" customHeight="1">
      <c r="B299" s="4"/>
      <c r="C299" s="4"/>
      <c r="D299" s="97" t="s">
        <v>55</v>
      </c>
      <c r="E299" s="97"/>
      <c r="F299" s="97"/>
      <c r="G299" s="97"/>
      <c r="H299" s="97"/>
      <c r="I299" s="97"/>
      <c r="J299" s="97"/>
      <c r="K299" s="97"/>
      <c r="L299" s="97"/>
      <c r="M299" s="4"/>
      <c r="N299" s="4"/>
      <c r="O299" s="4"/>
      <c r="P299" s="4"/>
      <c r="Q299" s="4"/>
      <c r="R299" s="4"/>
      <c r="S299" s="4"/>
      <c r="T299" s="4"/>
      <c r="U299" s="8"/>
      <c r="V299" s="4"/>
      <c r="W299" s="4"/>
      <c r="X299" s="8"/>
      <c r="Y299" s="4"/>
      <c r="Z299" s="4"/>
      <c r="AA299" s="4"/>
      <c r="AB299" s="4"/>
      <c r="AC299" s="8"/>
      <c r="AD299" s="4"/>
      <c r="AG299" s="20"/>
    </row>
    <row r="300" spans="1:35">
      <c r="B300" s="4"/>
      <c r="C300" s="4"/>
      <c r="D300" s="4"/>
      <c r="E300" s="4"/>
      <c r="F300" s="4"/>
      <c r="G300" s="8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8"/>
      <c r="V300" s="4"/>
      <c r="W300" s="4"/>
      <c r="X300" s="8"/>
      <c r="Y300" s="4"/>
      <c r="Z300" s="4"/>
      <c r="AA300" s="4"/>
      <c r="AB300" s="4"/>
      <c r="AC300" s="8"/>
      <c r="AD300" s="4"/>
      <c r="AE300" s="8"/>
      <c r="AG300" s="8"/>
    </row>
    <row r="301" spans="1:35">
      <c r="A301" s="55"/>
      <c r="B301" s="37">
        <v>85119001</v>
      </c>
      <c r="C301" s="37">
        <v>85119003</v>
      </c>
      <c r="D301" s="37">
        <v>85119018</v>
      </c>
      <c r="E301" s="37">
        <v>11802</v>
      </c>
      <c r="F301" s="37">
        <v>11804</v>
      </c>
      <c r="G301" s="37">
        <v>21310001</v>
      </c>
      <c r="H301" s="37">
        <v>85801005</v>
      </c>
      <c r="I301" s="37">
        <v>858011006</v>
      </c>
      <c r="J301" s="37">
        <v>85801008</v>
      </c>
      <c r="K301" s="37">
        <v>85801009</v>
      </c>
      <c r="L301" s="37"/>
      <c r="M301" s="37">
        <v>85801011</v>
      </c>
      <c r="N301" s="37">
        <v>85801014</v>
      </c>
      <c r="O301" s="37">
        <v>85801015</v>
      </c>
      <c r="P301" s="37">
        <v>85801017</v>
      </c>
      <c r="Q301" s="37">
        <v>85801018</v>
      </c>
      <c r="R301" s="37">
        <v>85801019</v>
      </c>
      <c r="S301" s="37">
        <v>95803010</v>
      </c>
      <c r="T301" s="37">
        <v>85803099</v>
      </c>
      <c r="U301" s="37">
        <v>21312001</v>
      </c>
      <c r="V301" s="37">
        <v>85807001</v>
      </c>
      <c r="W301" s="37">
        <v>85807099</v>
      </c>
      <c r="X301" s="37">
        <v>21314001</v>
      </c>
      <c r="Y301" s="37">
        <v>85601002</v>
      </c>
      <c r="Z301" s="37">
        <v>85601012</v>
      </c>
      <c r="AA301" s="37">
        <v>85601014</v>
      </c>
      <c r="AB301" s="37">
        <v>85909099</v>
      </c>
      <c r="AC301" s="37">
        <v>21315001</v>
      </c>
      <c r="AD301" s="19"/>
      <c r="AE301" s="19"/>
      <c r="AF301" s="19"/>
      <c r="AG301" s="19"/>
    </row>
    <row r="302" spans="1:35" ht="60">
      <c r="A302" s="56" t="s">
        <v>47</v>
      </c>
      <c r="B302" s="24" t="s">
        <v>0</v>
      </c>
      <c r="C302" s="24" t="s">
        <v>1</v>
      </c>
      <c r="D302" s="24" t="s">
        <v>2</v>
      </c>
      <c r="E302" s="24" t="s">
        <v>39</v>
      </c>
      <c r="F302" s="24" t="s">
        <v>40</v>
      </c>
      <c r="G302" s="24" t="s">
        <v>22</v>
      </c>
      <c r="H302" s="24" t="s">
        <v>3</v>
      </c>
      <c r="I302" s="24" t="s">
        <v>4</v>
      </c>
      <c r="J302" s="24" t="s">
        <v>5</v>
      </c>
      <c r="K302" s="24" t="s">
        <v>6</v>
      </c>
      <c r="L302" s="24"/>
      <c r="M302" s="24" t="s">
        <v>8</v>
      </c>
      <c r="N302" s="24" t="s">
        <v>9</v>
      </c>
      <c r="O302" s="24" t="s">
        <v>10</v>
      </c>
      <c r="P302" s="24" t="s">
        <v>11</v>
      </c>
      <c r="Q302" s="24" t="s">
        <v>12</v>
      </c>
      <c r="R302" s="24" t="s">
        <v>13</v>
      </c>
      <c r="S302" s="24" t="s">
        <v>14</v>
      </c>
      <c r="T302" s="24" t="s">
        <v>15</v>
      </c>
      <c r="U302" s="24" t="s">
        <v>23</v>
      </c>
      <c r="V302" s="24" t="s">
        <v>25</v>
      </c>
      <c r="W302" s="24" t="s">
        <v>16</v>
      </c>
      <c r="X302" s="24" t="s">
        <v>24</v>
      </c>
      <c r="Y302" s="24" t="s">
        <v>17</v>
      </c>
      <c r="Z302" s="24" t="s">
        <v>18</v>
      </c>
      <c r="AA302" s="24" t="s">
        <v>19</v>
      </c>
      <c r="AB302" s="24" t="s">
        <v>20</v>
      </c>
      <c r="AC302" s="24" t="s">
        <v>26</v>
      </c>
      <c r="AD302" s="24" t="s">
        <v>21</v>
      </c>
      <c r="AE302" s="24" t="s">
        <v>27</v>
      </c>
      <c r="AF302" s="57"/>
      <c r="AG302" s="24" t="s">
        <v>53</v>
      </c>
    </row>
    <row r="303" spans="1:35" s="19" customFormat="1" ht="20.25" customHeight="1">
      <c r="A303" s="22"/>
      <c r="B303" s="4"/>
      <c r="C303" s="4"/>
      <c r="D303" s="4"/>
      <c r="E303" s="4"/>
      <c r="F303" s="4"/>
      <c r="G303" s="8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8"/>
      <c r="V303" s="4"/>
      <c r="W303" s="4"/>
      <c r="X303" s="8"/>
      <c r="Y303" s="4"/>
      <c r="Z303" s="4"/>
      <c r="AA303" s="4"/>
      <c r="AB303" s="4"/>
      <c r="AC303" s="8"/>
      <c r="AD303" s="4"/>
      <c r="AE303" s="8"/>
      <c r="AF303"/>
      <c r="AG303" s="8"/>
    </row>
    <row r="304" spans="1:35" s="58" customFormat="1" ht="16.5" customHeight="1">
      <c r="A304" s="53"/>
      <c r="B304" s="46"/>
      <c r="C304" s="46"/>
      <c r="D304" s="46"/>
      <c r="E304" s="46"/>
      <c r="F304" s="46"/>
      <c r="G304" s="44">
        <f>SUM(B304:F304)</f>
        <v>0</v>
      </c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4">
        <f>SUM(H304:T304)</f>
        <v>0</v>
      </c>
      <c r="V304" s="46"/>
      <c r="W304" s="46"/>
      <c r="X304" s="44">
        <f>SUM(V304:W304)</f>
        <v>0</v>
      </c>
      <c r="Y304" s="46"/>
      <c r="Z304" s="46"/>
      <c r="AA304" s="46"/>
      <c r="AB304" s="46"/>
      <c r="AC304" s="44">
        <f>SUM(Y304:AB304)</f>
        <v>0</v>
      </c>
      <c r="AD304" s="46"/>
      <c r="AE304" s="44">
        <f>SUM(AD304)</f>
        <v>0</v>
      </c>
      <c r="AF304" s="46"/>
      <c r="AG304" s="44">
        <f t="shared" ref="AG304:AG326" si="114">AE304+AC304+X304+U304+G304</f>
        <v>0</v>
      </c>
    </row>
    <row r="305" spans="1:33">
      <c r="A305" s="53"/>
      <c r="B305" s="46"/>
      <c r="C305" s="46"/>
      <c r="D305" s="46"/>
      <c r="E305" s="46"/>
      <c r="F305" s="46"/>
      <c r="G305" s="44">
        <f t="shared" ref="G305:G326" si="115">SUM(B305:F305)</f>
        <v>0</v>
      </c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4">
        <f t="shared" ref="U305:U325" si="116">SUM(H305:T305)</f>
        <v>0</v>
      </c>
      <c r="V305" s="46"/>
      <c r="W305" s="46"/>
      <c r="X305" s="44">
        <f t="shared" ref="X305:X325" si="117">SUM(V305:W305)</f>
        <v>0</v>
      </c>
      <c r="Y305" s="46"/>
      <c r="Z305" s="46"/>
      <c r="AA305" s="46"/>
      <c r="AB305" s="46"/>
      <c r="AC305" s="44">
        <f>SUM(Y305:AB305)</f>
        <v>0</v>
      </c>
      <c r="AD305" s="46"/>
      <c r="AE305" s="44">
        <f t="shared" ref="AE305:AE325" si="118">SUM(AD305)</f>
        <v>0</v>
      </c>
      <c r="AF305" s="46"/>
      <c r="AG305" s="44">
        <f t="shared" si="114"/>
        <v>0</v>
      </c>
    </row>
    <row r="306" spans="1:33">
      <c r="A306" s="53"/>
      <c r="B306" s="46"/>
      <c r="C306" s="46"/>
      <c r="D306" s="46"/>
      <c r="E306" s="46"/>
      <c r="F306" s="46"/>
      <c r="G306" s="44">
        <f t="shared" si="115"/>
        <v>0</v>
      </c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4">
        <f t="shared" si="116"/>
        <v>0</v>
      </c>
      <c r="V306" s="46"/>
      <c r="W306" s="46"/>
      <c r="X306" s="44">
        <f t="shared" si="117"/>
        <v>0</v>
      </c>
      <c r="Y306" s="46"/>
      <c r="Z306" s="46"/>
      <c r="AA306" s="46"/>
      <c r="AB306" s="46"/>
      <c r="AC306" s="44">
        <f t="shared" ref="AC306:AC312" si="119">SUM(Y306:AB306)</f>
        <v>0</v>
      </c>
      <c r="AD306" s="46"/>
      <c r="AE306" s="44">
        <f t="shared" si="118"/>
        <v>0</v>
      </c>
      <c r="AF306" s="46"/>
      <c r="AG306" s="44">
        <f t="shared" si="114"/>
        <v>0</v>
      </c>
    </row>
    <row r="307" spans="1:33">
      <c r="A307" s="53"/>
      <c r="B307" s="46"/>
      <c r="C307" s="46"/>
      <c r="D307" s="46"/>
      <c r="E307" s="46"/>
      <c r="F307" s="46"/>
      <c r="G307" s="44">
        <f t="shared" si="115"/>
        <v>0</v>
      </c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4">
        <f t="shared" si="116"/>
        <v>0</v>
      </c>
      <c r="V307" s="46"/>
      <c r="W307" s="46"/>
      <c r="X307" s="44">
        <f t="shared" si="117"/>
        <v>0</v>
      </c>
      <c r="Y307" s="46"/>
      <c r="Z307" s="46"/>
      <c r="AA307" s="46"/>
      <c r="AB307" s="46"/>
      <c r="AC307" s="44">
        <f t="shared" si="119"/>
        <v>0</v>
      </c>
      <c r="AD307" s="46"/>
      <c r="AE307" s="44">
        <f t="shared" si="118"/>
        <v>0</v>
      </c>
      <c r="AF307" s="46"/>
      <c r="AG307" s="44">
        <f t="shared" si="114"/>
        <v>0</v>
      </c>
    </row>
    <row r="308" spans="1:33">
      <c r="A308" s="53"/>
      <c r="B308" s="46"/>
      <c r="C308" s="46"/>
      <c r="D308" s="46"/>
      <c r="E308" s="46"/>
      <c r="F308" s="46"/>
      <c r="G308" s="44">
        <f t="shared" si="115"/>
        <v>0</v>
      </c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4">
        <f t="shared" si="116"/>
        <v>0</v>
      </c>
      <c r="V308" s="46"/>
      <c r="W308" s="46"/>
      <c r="X308" s="44">
        <f t="shared" si="117"/>
        <v>0</v>
      </c>
      <c r="Y308" s="46"/>
      <c r="Z308" s="46"/>
      <c r="AA308" s="46"/>
      <c r="AB308" s="46"/>
      <c r="AC308" s="44">
        <f>SUM(Y308:AB308)</f>
        <v>0</v>
      </c>
      <c r="AD308" s="46"/>
      <c r="AE308" s="44">
        <f t="shared" si="118"/>
        <v>0</v>
      </c>
      <c r="AF308" s="46"/>
      <c r="AG308" s="44">
        <f t="shared" si="114"/>
        <v>0</v>
      </c>
    </row>
    <row r="309" spans="1:33">
      <c r="A309" s="53"/>
      <c r="B309" s="46"/>
      <c r="C309" s="46"/>
      <c r="D309" s="46"/>
      <c r="E309" s="46"/>
      <c r="F309" s="46"/>
      <c r="G309" s="44">
        <f t="shared" si="115"/>
        <v>0</v>
      </c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4">
        <f t="shared" si="116"/>
        <v>0</v>
      </c>
      <c r="V309" s="46"/>
      <c r="W309" s="46"/>
      <c r="X309" s="44">
        <f t="shared" si="117"/>
        <v>0</v>
      </c>
      <c r="Y309" s="46"/>
      <c r="Z309" s="46"/>
      <c r="AA309" s="46"/>
      <c r="AB309" s="46"/>
      <c r="AC309" s="44">
        <f t="shared" si="119"/>
        <v>0</v>
      </c>
      <c r="AD309" s="46"/>
      <c r="AE309" s="44">
        <f t="shared" si="118"/>
        <v>0</v>
      </c>
      <c r="AF309" s="46"/>
      <c r="AG309" s="44">
        <f t="shared" si="114"/>
        <v>0</v>
      </c>
    </row>
    <row r="310" spans="1:33">
      <c r="A310" s="53"/>
      <c r="B310" s="46"/>
      <c r="C310" s="46"/>
      <c r="D310" s="46"/>
      <c r="E310" s="46"/>
      <c r="F310" s="46"/>
      <c r="G310" s="44">
        <f t="shared" si="115"/>
        <v>0</v>
      </c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4">
        <f t="shared" si="116"/>
        <v>0</v>
      </c>
      <c r="V310" s="46"/>
      <c r="W310" s="46"/>
      <c r="X310" s="44">
        <f t="shared" si="117"/>
        <v>0</v>
      </c>
      <c r="Y310" s="46"/>
      <c r="Z310" s="46"/>
      <c r="AA310" s="46"/>
      <c r="AB310" s="46"/>
      <c r="AC310" s="44">
        <f t="shared" si="119"/>
        <v>0</v>
      </c>
      <c r="AD310" s="46"/>
      <c r="AE310" s="44">
        <f t="shared" si="118"/>
        <v>0</v>
      </c>
      <c r="AF310" s="46"/>
      <c r="AG310" s="44">
        <f t="shared" si="114"/>
        <v>0</v>
      </c>
    </row>
    <row r="311" spans="1:33">
      <c r="A311" s="53"/>
      <c r="B311" s="46"/>
      <c r="C311" s="46"/>
      <c r="D311" s="46"/>
      <c r="E311" s="46"/>
      <c r="F311" s="46"/>
      <c r="G311" s="44">
        <f t="shared" si="115"/>
        <v>0</v>
      </c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4">
        <f t="shared" si="116"/>
        <v>0</v>
      </c>
      <c r="V311" s="46"/>
      <c r="W311" s="46"/>
      <c r="X311" s="44">
        <f t="shared" si="117"/>
        <v>0</v>
      </c>
      <c r="Y311" s="46"/>
      <c r="Z311" s="46"/>
      <c r="AA311" s="46"/>
      <c r="AB311" s="46"/>
      <c r="AC311" s="44">
        <f t="shared" si="119"/>
        <v>0</v>
      </c>
      <c r="AD311" s="46"/>
      <c r="AE311" s="44">
        <f t="shared" si="118"/>
        <v>0</v>
      </c>
      <c r="AF311" s="46"/>
      <c r="AG311" s="44">
        <f t="shared" si="114"/>
        <v>0</v>
      </c>
    </row>
    <row r="312" spans="1:33">
      <c r="A312" s="53"/>
      <c r="B312" s="46"/>
      <c r="C312" s="46"/>
      <c r="D312" s="46"/>
      <c r="E312" s="46"/>
      <c r="F312" s="46"/>
      <c r="G312" s="44">
        <f t="shared" si="115"/>
        <v>0</v>
      </c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4">
        <f t="shared" si="116"/>
        <v>0</v>
      </c>
      <c r="V312" s="46"/>
      <c r="W312" s="46"/>
      <c r="X312" s="44">
        <f t="shared" si="117"/>
        <v>0</v>
      </c>
      <c r="Y312" s="46"/>
      <c r="Z312" s="46"/>
      <c r="AA312" s="46"/>
      <c r="AB312" s="46"/>
      <c r="AC312" s="44">
        <f t="shared" si="119"/>
        <v>0</v>
      </c>
      <c r="AD312" s="46"/>
      <c r="AE312" s="44">
        <f t="shared" si="118"/>
        <v>0</v>
      </c>
      <c r="AF312" s="46"/>
      <c r="AG312" s="44">
        <f t="shared" si="114"/>
        <v>0</v>
      </c>
    </row>
    <row r="313" spans="1:33">
      <c r="A313" s="53"/>
      <c r="B313" s="46"/>
      <c r="C313" s="46"/>
      <c r="D313" s="46"/>
      <c r="E313" s="46"/>
      <c r="F313" s="46"/>
      <c r="G313" s="44">
        <f t="shared" si="115"/>
        <v>0</v>
      </c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4">
        <f t="shared" si="116"/>
        <v>0</v>
      </c>
      <c r="V313" s="46"/>
      <c r="W313" s="46"/>
      <c r="X313" s="44">
        <f t="shared" si="117"/>
        <v>0</v>
      </c>
      <c r="Y313" s="46"/>
      <c r="Z313" s="46"/>
      <c r="AA313" s="46"/>
      <c r="AB313" s="46"/>
      <c r="AC313" s="44">
        <f t="shared" ref="AC313:AC325" si="120">SUM(Y313:AB313)</f>
        <v>0</v>
      </c>
      <c r="AD313" s="46"/>
      <c r="AE313" s="44">
        <f>SUM(AD313)</f>
        <v>0</v>
      </c>
      <c r="AF313" s="46"/>
      <c r="AG313" s="44">
        <f t="shared" si="114"/>
        <v>0</v>
      </c>
    </row>
    <row r="314" spans="1:33">
      <c r="A314" s="53"/>
      <c r="B314" s="46"/>
      <c r="C314" s="46"/>
      <c r="D314" s="46"/>
      <c r="E314" s="46"/>
      <c r="F314" s="46"/>
      <c r="G314" s="44">
        <f t="shared" si="115"/>
        <v>0</v>
      </c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4">
        <f t="shared" si="116"/>
        <v>0</v>
      </c>
      <c r="V314" s="46"/>
      <c r="W314" s="46"/>
      <c r="X314" s="44">
        <f t="shared" si="117"/>
        <v>0</v>
      </c>
      <c r="Y314" s="46"/>
      <c r="Z314" s="46"/>
      <c r="AA314" s="46"/>
      <c r="AB314" s="46"/>
      <c r="AC314" s="44">
        <f t="shared" si="120"/>
        <v>0</v>
      </c>
      <c r="AD314" s="46"/>
      <c r="AE314" s="44">
        <f t="shared" si="118"/>
        <v>0</v>
      </c>
      <c r="AF314" s="46"/>
      <c r="AG314" s="44">
        <f t="shared" si="114"/>
        <v>0</v>
      </c>
    </row>
    <row r="315" spans="1:33">
      <c r="A315" s="53"/>
      <c r="B315" s="46"/>
      <c r="C315" s="46"/>
      <c r="D315" s="46"/>
      <c r="E315" s="46"/>
      <c r="F315" s="46"/>
      <c r="G315" s="44">
        <f t="shared" si="115"/>
        <v>0</v>
      </c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4">
        <f t="shared" ref="U315:U321" si="121">SUM(H315:T315)</f>
        <v>0</v>
      </c>
      <c r="V315" s="46"/>
      <c r="W315" s="46"/>
      <c r="X315" s="44">
        <f t="shared" ref="X315:X321" si="122">SUM(V315:W315)</f>
        <v>0</v>
      </c>
      <c r="Y315" s="46"/>
      <c r="Z315" s="46"/>
      <c r="AA315" s="46"/>
      <c r="AB315" s="46"/>
      <c r="AC315" s="44">
        <f t="shared" ref="AC315:AC321" si="123">SUM(Y315:AB315)</f>
        <v>0</v>
      </c>
      <c r="AD315" s="46"/>
      <c r="AE315" s="44">
        <f t="shared" ref="AE315:AE321" si="124">SUM(AD315)</f>
        <v>0</v>
      </c>
      <c r="AF315" s="46"/>
      <c r="AG315" s="44">
        <f t="shared" si="114"/>
        <v>0</v>
      </c>
    </row>
    <row r="316" spans="1:33">
      <c r="A316" s="53"/>
      <c r="B316" s="46"/>
      <c r="C316" s="46"/>
      <c r="D316" s="46"/>
      <c r="E316" s="46"/>
      <c r="F316" s="46"/>
      <c r="G316" s="44">
        <f t="shared" si="115"/>
        <v>0</v>
      </c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4">
        <f t="shared" si="121"/>
        <v>0</v>
      </c>
      <c r="V316" s="46"/>
      <c r="W316" s="46"/>
      <c r="X316" s="44">
        <f t="shared" si="122"/>
        <v>0</v>
      </c>
      <c r="Y316" s="46"/>
      <c r="Z316" s="46"/>
      <c r="AA316" s="46"/>
      <c r="AB316" s="46"/>
      <c r="AC316" s="44">
        <f t="shared" si="123"/>
        <v>0</v>
      </c>
      <c r="AD316" s="46"/>
      <c r="AE316" s="44">
        <f t="shared" si="124"/>
        <v>0</v>
      </c>
      <c r="AF316" s="46"/>
      <c r="AG316" s="44">
        <f t="shared" si="114"/>
        <v>0</v>
      </c>
    </row>
    <row r="317" spans="1:33">
      <c r="A317" s="53"/>
      <c r="B317" s="46"/>
      <c r="C317" s="46"/>
      <c r="D317" s="46"/>
      <c r="E317" s="46"/>
      <c r="F317" s="46"/>
      <c r="G317" s="44">
        <f t="shared" si="115"/>
        <v>0</v>
      </c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4">
        <f t="shared" si="121"/>
        <v>0</v>
      </c>
      <c r="V317" s="46"/>
      <c r="W317" s="46"/>
      <c r="X317" s="44">
        <f t="shared" si="122"/>
        <v>0</v>
      </c>
      <c r="Y317" s="46"/>
      <c r="Z317" s="46"/>
      <c r="AA317" s="46"/>
      <c r="AB317" s="46"/>
      <c r="AC317" s="44">
        <f t="shared" si="123"/>
        <v>0</v>
      </c>
      <c r="AD317" s="46"/>
      <c r="AE317" s="44">
        <f t="shared" si="124"/>
        <v>0</v>
      </c>
      <c r="AF317" s="46"/>
      <c r="AG317" s="44">
        <f t="shared" si="114"/>
        <v>0</v>
      </c>
    </row>
    <row r="318" spans="1:33">
      <c r="A318" s="53"/>
      <c r="B318" s="46"/>
      <c r="C318" s="46"/>
      <c r="D318" s="46"/>
      <c r="E318" s="46"/>
      <c r="F318" s="46"/>
      <c r="G318" s="44">
        <f t="shared" si="115"/>
        <v>0</v>
      </c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4">
        <f t="shared" si="121"/>
        <v>0</v>
      </c>
      <c r="V318" s="46"/>
      <c r="W318" s="46"/>
      <c r="X318" s="44">
        <f t="shared" si="122"/>
        <v>0</v>
      </c>
      <c r="Y318" s="46"/>
      <c r="Z318" s="46"/>
      <c r="AA318" s="46"/>
      <c r="AB318" s="46"/>
      <c r="AC318" s="44">
        <f t="shared" si="123"/>
        <v>0</v>
      </c>
      <c r="AD318" s="46"/>
      <c r="AE318" s="44">
        <f t="shared" si="124"/>
        <v>0</v>
      </c>
      <c r="AF318" s="46"/>
      <c r="AG318" s="44">
        <f t="shared" si="114"/>
        <v>0</v>
      </c>
    </row>
    <row r="319" spans="1:33">
      <c r="A319" s="53"/>
      <c r="B319" s="46"/>
      <c r="C319" s="46"/>
      <c r="D319" s="46"/>
      <c r="E319" s="46"/>
      <c r="F319" s="46"/>
      <c r="G319" s="44">
        <f t="shared" si="115"/>
        <v>0</v>
      </c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4">
        <f t="shared" si="121"/>
        <v>0</v>
      </c>
      <c r="V319" s="46"/>
      <c r="W319" s="46"/>
      <c r="X319" s="44">
        <f t="shared" si="122"/>
        <v>0</v>
      </c>
      <c r="Y319" s="46"/>
      <c r="Z319" s="46"/>
      <c r="AA319" s="46"/>
      <c r="AB319" s="46"/>
      <c r="AC319" s="44">
        <f t="shared" si="123"/>
        <v>0</v>
      </c>
      <c r="AD319" s="46"/>
      <c r="AE319" s="44">
        <f t="shared" si="124"/>
        <v>0</v>
      </c>
      <c r="AF319" s="46"/>
      <c r="AG319" s="44">
        <f t="shared" si="114"/>
        <v>0</v>
      </c>
    </row>
    <row r="320" spans="1:33">
      <c r="A320" s="53"/>
      <c r="B320" s="46"/>
      <c r="C320" s="46"/>
      <c r="D320" s="46"/>
      <c r="E320" s="46"/>
      <c r="F320" s="46"/>
      <c r="G320" s="44">
        <f t="shared" si="115"/>
        <v>0</v>
      </c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4">
        <f t="shared" si="121"/>
        <v>0</v>
      </c>
      <c r="V320" s="46"/>
      <c r="W320" s="46"/>
      <c r="X320" s="44">
        <f t="shared" si="122"/>
        <v>0</v>
      </c>
      <c r="Y320" s="46"/>
      <c r="Z320" s="46"/>
      <c r="AA320" s="46"/>
      <c r="AB320" s="46"/>
      <c r="AC320" s="44">
        <f t="shared" si="123"/>
        <v>0</v>
      </c>
      <c r="AD320" s="46"/>
      <c r="AE320" s="44">
        <f t="shared" si="124"/>
        <v>0</v>
      </c>
      <c r="AF320" s="46"/>
      <c r="AG320" s="44">
        <f t="shared" si="114"/>
        <v>0</v>
      </c>
    </row>
    <row r="321" spans="1:35">
      <c r="A321" s="53"/>
      <c r="B321" s="46"/>
      <c r="C321" s="46"/>
      <c r="D321" s="46"/>
      <c r="E321" s="46"/>
      <c r="F321" s="46"/>
      <c r="G321" s="44">
        <f t="shared" si="115"/>
        <v>0</v>
      </c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4">
        <f t="shared" si="121"/>
        <v>0</v>
      </c>
      <c r="V321" s="46"/>
      <c r="W321" s="46"/>
      <c r="X321" s="44">
        <f t="shared" si="122"/>
        <v>0</v>
      </c>
      <c r="Y321" s="46"/>
      <c r="Z321" s="46"/>
      <c r="AA321" s="46"/>
      <c r="AB321" s="46"/>
      <c r="AC321" s="44">
        <f t="shared" si="123"/>
        <v>0</v>
      </c>
      <c r="AD321" s="46"/>
      <c r="AE321" s="44">
        <f t="shared" si="124"/>
        <v>0</v>
      </c>
      <c r="AF321" s="46"/>
      <c r="AG321" s="44">
        <f t="shared" si="114"/>
        <v>0</v>
      </c>
    </row>
    <row r="322" spans="1:35">
      <c r="A322" s="53"/>
      <c r="B322" s="46"/>
      <c r="C322" s="46"/>
      <c r="D322" s="46"/>
      <c r="E322" s="46"/>
      <c r="F322" s="46"/>
      <c r="G322" s="44">
        <f t="shared" si="115"/>
        <v>0</v>
      </c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4">
        <f t="shared" si="116"/>
        <v>0</v>
      </c>
      <c r="V322" s="46"/>
      <c r="W322" s="46"/>
      <c r="X322" s="44">
        <f t="shared" si="117"/>
        <v>0</v>
      </c>
      <c r="Y322" s="46"/>
      <c r="Z322" s="46"/>
      <c r="AA322" s="46"/>
      <c r="AB322" s="46"/>
      <c r="AC322" s="44">
        <f t="shared" si="120"/>
        <v>0</v>
      </c>
      <c r="AD322" s="46"/>
      <c r="AE322" s="44">
        <f t="shared" si="118"/>
        <v>0</v>
      </c>
      <c r="AF322" s="46"/>
      <c r="AG322" s="44">
        <f t="shared" si="114"/>
        <v>0</v>
      </c>
    </row>
    <row r="323" spans="1:35">
      <c r="A323" s="53"/>
      <c r="B323" s="46"/>
      <c r="C323" s="46"/>
      <c r="D323" s="46"/>
      <c r="E323" s="46"/>
      <c r="F323" s="46"/>
      <c r="G323" s="44">
        <f t="shared" si="115"/>
        <v>0</v>
      </c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4">
        <f t="shared" si="116"/>
        <v>0</v>
      </c>
      <c r="V323" s="46"/>
      <c r="W323" s="46"/>
      <c r="X323" s="44">
        <f t="shared" si="117"/>
        <v>0</v>
      </c>
      <c r="Y323" s="46"/>
      <c r="Z323" s="46"/>
      <c r="AA323" s="46"/>
      <c r="AB323" s="46"/>
      <c r="AC323" s="44">
        <f t="shared" si="120"/>
        <v>0</v>
      </c>
      <c r="AD323" s="46"/>
      <c r="AE323" s="44">
        <f t="shared" si="118"/>
        <v>0</v>
      </c>
      <c r="AF323" s="46"/>
      <c r="AG323" s="44">
        <f t="shared" si="114"/>
        <v>0</v>
      </c>
    </row>
    <row r="324" spans="1:35">
      <c r="A324" s="53"/>
      <c r="B324" s="46"/>
      <c r="C324" s="46"/>
      <c r="D324" s="46"/>
      <c r="E324" s="46"/>
      <c r="F324" s="46"/>
      <c r="G324" s="44">
        <f t="shared" si="115"/>
        <v>0</v>
      </c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4">
        <f t="shared" si="116"/>
        <v>0</v>
      </c>
      <c r="V324" s="46"/>
      <c r="W324" s="46"/>
      <c r="X324" s="44">
        <f t="shared" si="117"/>
        <v>0</v>
      </c>
      <c r="Y324" s="46"/>
      <c r="Z324" s="46"/>
      <c r="AA324" s="46"/>
      <c r="AB324" s="46"/>
      <c r="AC324" s="44">
        <f t="shared" si="120"/>
        <v>0</v>
      </c>
      <c r="AD324" s="46"/>
      <c r="AE324" s="44">
        <f t="shared" si="118"/>
        <v>0</v>
      </c>
      <c r="AF324" s="46"/>
      <c r="AG324" s="44">
        <f t="shared" si="114"/>
        <v>0</v>
      </c>
    </row>
    <row r="325" spans="1:35">
      <c r="A325" s="53"/>
      <c r="B325" s="46"/>
      <c r="C325" s="46"/>
      <c r="D325" s="46"/>
      <c r="E325" s="46"/>
      <c r="F325" s="46"/>
      <c r="G325" s="44">
        <f t="shared" si="115"/>
        <v>0</v>
      </c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4">
        <f t="shared" si="116"/>
        <v>0</v>
      </c>
      <c r="V325" s="46"/>
      <c r="W325" s="46"/>
      <c r="X325" s="44">
        <f t="shared" si="117"/>
        <v>0</v>
      </c>
      <c r="Y325" s="46"/>
      <c r="Z325" s="46"/>
      <c r="AA325" s="46"/>
      <c r="AB325" s="46"/>
      <c r="AC325" s="44">
        <f t="shared" si="120"/>
        <v>0</v>
      </c>
      <c r="AD325" s="46"/>
      <c r="AE325" s="44">
        <f t="shared" si="118"/>
        <v>0</v>
      </c>
      <c r="AF325" s="46"/>
      <c r="AG325" s="44">
        <f t="shared" si="114"/>
        <v>0</v>
      </c>
    </row>
    <row r="326" spans="1:35">
      <c r="A326" s="53"/>
      <c r="B326" s="46"/>
      <c r="C326" s="46"/>
      <c r="D326" s="46"/>
      <c r="E326" s="46"/>
      <c r="F326" s="46"/>
      <c r="G326" s="44">
        <f t="shared" si="115"/>
        <v>0</v>
      </c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4">
        <f t="shared" ref="U326" si="125">SUM(H326:T326)</f>
        <v>0</v>
      </c>
      <c r="V326" s="46"/>
      <c r="W326" s="46"/>
      <c r="X326" s="44">
        <f t="shared" ref="X326" si="126">SUM(V326:W326)</f>
        <v>0</v>
      </c>
      <c r="Y326" s="46"/>
      <c r="Z326" s="46"/>
      <c r="AA326" s="46"/>
      <c r="AB326" s="46"/>
      <c r="AC326" s="44">
        <f t="shared" ref="AC326" si="127">SUM(Y326:AB326)</f>
        <v>0</v>
      </c>
      <c r="AD326" s="46"/>
      <c r="AE326" s="44">
        <f t="shared" ref="AE326" si="128">SUM(AD326)</f>
        <v>0</v>
      </c>
      <c r="AF326" s="46"/>
      <c r="AG326" s="44">
        <f t="shared" si="114"/>
        <v>0</v>
      </c>
    </row>
    <row r="327" spans="1:35">
      <c r="A327" s="53"/>
      <c r="B327" s="46"/>
      <c r="C327" s="46"/>
      <c r="D327" s="46"/>
      <c r="E327" s="46"/>
      <c r="F327" s="46"/>
      <c r="G327" s="44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4"/>
      <c r="V327" s="46"/>
      <c r="W327" s="46"/>
      <c r="X327" s="44"/>
      <c r="Y327" s="46"/>
      <c r="Z327" s="46"/>
      <c r="AA327" s="46"/>
      <c r="AB327" s="46"/>
      <c r="AC327" s="44"/>
      <c r="AD327" s="46"/>
      <c r="AE327" s="44"/>
      <c r="AF327" s="46"/>
      <c r="AG327" s="44"/>
    </row>
    <row r="328" spans="1:35">
      <c r="A328" s="53"/>
      <c r="B328" s="46">
        <f t="shared" ref="B328:AG328" si="129">SUM(B303:B326)</f>
        <v>0</v>
      </c>
      <c r="C328" s="46">
        <f t="shared" si="129"/>
        <v>0</v>
      </c>
      <c r="D328" s="46">
        <f t="shared" si="129"/>
        <v>0</v>
      </c>
      <c r="E328" s="46">
        <f t="shared" si="129"/>
        <v>0</v>
      </c>
      <c r="F328" s="46">
        <f t="shared" si="129"/>
        <v>0</v>
      </c>
      <c r="G328" s="44">
        <f>SUM(G303:G326)</f>
        <v>0</v>
      </c>
      <c r="H328" s="46">
        <f t="shared" si="129"/>
        <v>0</v>
      </c>
      <c r="I328" s="46">
        <f t="shared" si="129"/>
        <v>0</v>
      </c>
      <c r="J328" s="46">
        <f t="shared" si="129"/>
        <v>0</v>
      </c>
      <c r="K328" s="46">
        <f t="shared" si="129"/>
        <v>0</v>
      </c>
      <c r="L328" s="46"/>
      <c r="M328" s="46">
        <f t="shared" si="129"/>
        <v>0</v>
      </c>
      <c r="N328" s="46">
        <f t="shared" si="129"/>
        <v>0</v>
      </c>
      <c r="O328" s="46">
        <f t="shared" si="129"/>
        <v>0</v>
      </c>
      <c r="P328" s="46">
        <f t="shared" si="129"/>
        <v>0</v>
      </c>
      <c r="Q328" s="46">
        <f t="shared" si="129"/>
        <v>0</v>
      </c>
      <c r="R328" s="46">
        <f t="shared" si="129"/>
        <v>0</v>
      </c>
      <c r="S328" s="46">
        <f t="shared" si="129"/>
        <v>0</v>
      </c>
      <c r="T328" s="46">
        <f t="shared" si="129"/>
        <v>0</v>
      </c>
      <c r="U328" s="44">
        <f t="shared" si="129"/>
        <v>0</v>
      </c>
      <c r="V328" s="46">
        <f t="shared" si="129"/>
        <v>0</v>
      </c>
      <c r="W328" s="46">
        <f t="shared" si="129"/>
        <v>0</v>
      </c>
      <c r="X328" s="44">
        <f t="shared" si="129"/>
        <v>0</v>
      </c>
      <c r="Y328" s="46">
        <f t="shared" si="129"/>
        <v>0</v>
      </c>
      <c r="Z328" s="46">
        <f t="shared" si="129"/>
        <v>0</v>
      </c>
      <c r="AA328" s="46">
        <f t="shared" si="129"/>
        <v>0</v>
      </c>
      <c r="AB328" s="46">
        <f t="shared" si="129"/>
        <v>0</v>
      </c>
      <c r="AC328" s="44">
        <f t="shared" si="129"/>
        <v>0</v>
      </c>
      <c r="AD328" s="46">
        <f t="shared" si="129"/>
        <v>0</v>
      </c>
      <c r="AE328" s="44">
        <f t="shared" si="129"/>
        <v>0</v>
      </c>
      <c r="AF328" s="46"/>
      <c r="AG328" s="52">
        <f t="shared" si="129"/>
        <v>0</v>
      </c>
    </row>
    <row r="329" spans="1:35">
      <c r="A329" s="53"/>
      <c r="B329" s="46"/>
      <c r="C329" s="46"/>
      <c r="D329" s="46"/>
      <c r="E329" s="46"/>
      <c r="F329" s="46"/>
      <c r="G329" s="44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4"/>
      <c r="V329" s="46"/>
      <c r="W329" s="46"/>
      <c r="X329" s="44"/>
      <c r="Y329" s="46"/>
      <c r="Z329" s="46"/>
      <c r="AA329" s="46"/>
      <c r="AB329" s="46"/>
      <c r="AC329" s="44"/>
      <c r="AD329" s="46"/>
      <c r="AE329" s="44" t="s">
        <v>34</v>
      </c>
      <c r="AF329" s="46"/>
      <c r="AG329" s="52">
        <v>35383.410000000003</v>
      </c>
    </row>
    <row r="330" spans="1:35">
      <c r="A330" s="53"/>
      <c r="B330" s="46"/>
      <c r="C330" s="46"/>
      <c r="D330" s="46"/>
      <c r="E330" s="46"/>
      <c r="F330" s="46"/>
      <c r="G330" s="44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4"/>
      <c r="V330" s="46"/>
      <c r="W330" s="46"/>
      <c r="X330" s="44"/>
      <c r="Y330" s="46"/>
      <c r="Z330" s="46"/>
      <c r="AA330" s="46"/>
      <c r="AB330" s="46"/>
      <c r="AC330" s="44"/>
      <c r="AD330" s="46"/>
      <c r="AE330" s="44" t="s">
        <v>35</v>
      </c>
      <c r="AF330" s="46"/>
      <c r="AG330" s="52">
        <v>106150.24</v>
      </c>
      <c r="AH330" s="4"/>
      <c r="AI330" s="4"/>
    </row>
    <row r="331" spans="1:35">
      <c r="A331" s="53"/>
      <c r="B331" s="46"/>
      <c r="C331" s="46"/>
      <c r="D331" s="46"/>
      <c r="E331" s="46"/>
      <c r="F331" s="46"/>
      <c r="G331" s="44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4"/>
      <c r="V331" s="46"/>
      <c r="W331" s="46"/>
      <c r="X331" s="44"/>
      <c r="Y331" s="46"/>
      <c r="Z331" s="46"/>
      <c r="AA331" s="46"/>
      <c r="AB331" s="46"/>
      <c r="AC331" s="44"/>
      <c r="AD331" s="46"/>
      <c r="AE331" s="44"/>
      <c r="AF331" s="46"/>
      <c r="AG331" s="52"/>
    </row>
    <row r="332" spans="1:35" ht="22.5">
      <c r="A332" s="53"/>
      <c r="B332" s="46"/>
      <c r="C332" s="46"/>
      <c r="D332" s="97" t="s">
        <v>28</v>
      </c>
      <c r="E332" s="97"/>
      <c r="F332" s="97"/>
      <c r="G332" s="97"/>
      <c r="H332" s="97"/>
      <c r="I332" s="97"/>
      <c r="J332" s="97"/>
      <c r="K332" s="97"/>
      <c r="L332" s="97"/>
      <c r="M332" s="46"/>
      <c r="N332" s="46"/>
      <c r="O332" s="46"/>
      <c r="P332" s="46"/>
      <c r="Q332" s="46"/>
      <c r="R332" s="46"/>
      <c r="S332" s="46"/>
      <c r="T332" s="46"/>
      <c r="U332" s="44"/>
      <c r="V332" s="46"/>
      <c r="W332" s="46"/>
      <c r="X332" s="44"/>
      <c r="Y332" s="46"/>
      <c r="Z332" s="46"/>
      <c r="AA332" s="46"/>
      <c r="AB332" s="46"/>
      <c r="AC332" s="44"/>
      <c r="AD332" s="46"/>
      <c r="AE332" s="44" t="s">
        <v>54</v>
      </c>
      <c r="AF332" s="46"/>
      <c r="AG332" s="52">
        <f>SUM(AG328:AG331)</f>
        <v>141533.65000000002</v>
      </c>
    </row>
    <row r="333" spans="1:35" ht="22.5">
      <c r="B333" s="4"/>
      <c r="C333" s="4"/>
      <c r="D333" s="97" t="s">
        <v>56</v>
      </c>
      <c r="E333" s="97"/>
      <c r="F333" s="97"/>
      <c r="G333" s="97"/>
      <c r="H333" s="97"/>
      <c r="I333" s="97"/>
      <c r="J333" s="97"/>
      <c r="K333" s="97"/>
      <c r="L333" s="97"/>
      <c r="M333" s="92"/>
      <c r="N333" s="4"/>
      <c r="O333" s="4"/>
      <c r="P333" s="4"/>
      <c r="Q333" s="4"/>
      <c r="R333" s="4"/>
      <c r="S333" s="4"/>
      <c r="T333" s="4"/>
      <c r="U333" s="8"/>
      <c r="V333" s="4"/>
      <c r="W333" s="4"/>
      <c r="X333" s="8"/>
      <c r="Y333" s="4"/>
      <c r="Z333" s="4"/>
      <c r="AA333" s="4"/>
      <c r="AB333" s="4"/>
      <c r="AC333" s="8"/>
      <c r="AD333" s="4"/>
      <c r="AG333" s="20"/>
    </row>
    <row r="334" spans="1:35">
      <c r="B334" s="4"/>
      <c r="C334" s="4"/>
      <c r="D334" s="4"/>
      <c r="E334" s="4"/>
      <c r="F334" s="4"/>
      <c r="G334" s="8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8"/>
      <c r="V334" s="4"/>
      <c r="W334" s="4"/>
      <c r="X334" s="8"/>
      <c r="Y334" s="4"/>
      <c r="Z334" s="4"/>
      <c r="AA334" s="4"/>
      <c r="AB334" s="4"/>
      <c r="AC334" s="8"/>
      <c r="AD334" s="4"/>
      <c r="AE334" s="8"/>
      <c r="AG334" s="8"/>
    </row>
    <row r="335" spans="1:35">
      <c r="A335" s="55"/>
      <c r="B335" s="37">
        <v>85119001</v>
      </c>
      <c r="C335" s="37">
        <v>85119003</v>
      </c>
      <c r="D335" s="37">
        <v>85119018</v>
      </c>
      <c r="E335" s="37">
        <v>11802</v>
      </c>
      <c r="F335" s="37">
        <v>11804</v>
      </c>
      <c r="G335" s="37">
        <v>21310001</v>
      </c>
      <c r="H335" s="37">
        <v>85801005</v>
      </c>
      <c r="I335" s="37">
        <v>858011006</v>
      </c>
      <c r="J335" s="37">
        <v>85801008</v>
      </c>
      <c r="K335" s="37">
        <v>85801009</v>
      </c>
      <c r="L335" s="37"/>
      <c r="M335" s="37">
        <v>85801011</v>
      </c>
      <c r="N335" s="37">
        <v>85801014</v>
      </c>
      <c r="O335" s="37">
        <v>85801015</v>
      </c>
      <c r="P335" s="37">
        <v>85801017</v>
      </c>
      <c r="Q335" s="37">
        <v>85801018</v>
      </c>
      <c r="R335" s="37">
        <v>85801019</v>
      </c>
      <c r="S335" s="37">
        <v>95803010</v>
      </c>
      <c r="T335" s="37">
        <v>85803099</v>
      </c>
      <c r="U335" s="37">
        <v>21312001</v>
      </c>
      <c r="V335" s="37">
        <v>85807001</v>
      </c>
      <c r="W335" s="37">
        <v>85807099</v>
      </c>
      <c r="X335" s="37">
        <v>21314001</v>
      </c>
      <c r="Y335" s="37">
        <v>85601002</v>
      </c>
      <c r="Z335" s="37">
        <v>85601012</v>
      </c>
      <c r="AA335" s="37">
        <v>85601014</v>
      </c>
      <c r="AB335" s="37">
        <v>85909099</v>
      </c>
      <c r="AC335" s="37">
        <v>21315001</v>
      </c>
      <c r="AD335" s="19"/>
      <c r="AE335" s="19"/>
      <c r="AF335" s="19"/>
      <c r="AG335" s="19"/>
    </row>
    <row r="336" spans="1:35" ht="60">
      <c r="A336" s="56" t="s">
        <v>48</v>
      </c>
      <c r="B336" s="24" t="s">
        <v>0</v>
      </c>
      <c r="C336" s="24" t="s">
        <v>1</v>
      </c>
      <c r="D336" s="24" t="s">
        <v>2</v>
      </c>
      <c r="E336" s="24" t="s">
        <v>39</v>
      </c>
      <c r="F336" s="24" t="s">
        <v>40</v>
      </c>
      <c r="G336" s="24" t="s">
        <v>22</v>
      </c>
      <c r="H336" s="24" t="s">
        <v>3</v>
      </c>
      <c r="I336" s="24" t="s">
        <v>4</v>
      </c>
      <c r="J336" s="24" t="s">
        <v>5</v>
      </c>
      <c r="K336" s="24" t="s">
        <v>6</v>
      </c>
      <c r="L336" s="24"/>
      <c r="M336" s="24" t="s">
        <v>8</v>
      </c>
      <c r="N336" s="24" t="s">
        <v>9</v>
      </c>
      <c r="O336" s="24" t="s">
        <v>10</v>
      </c>
      <c r="P336" s="24" t="s">
        <v>11</v>
      </c>
      <c r="Q336" s="24" t="s">
        <v>12</v>
      </c>
      <c r="R336" s="24" t="s">
        <v>13</v>
      </c>
      <c r="S336" s="24" t="s">
        <v>14</v>
      </c>
      <c r="T336" s="24" t="s">
        <v>15</v>
      </c>
      <c r="U336" s="24" t="s">
        <v>23</v>
      </c>
      <c r="V336" s="24" t="s">
        <v>25</v>
      </c>
      <c r="W336" s="24" t="s">
        <v>16</v>
      </c>
      <c r="X336" s="24" t="s">
        <v>24</v>
      </c>
      <c r="Y336" s="24" t="s">
        <v>17</v>
      </c>
      <c r="Z336" s="24" t="s">
        <v>18</v>
      </c>
      <c r="AA336" s="24" t="s">
        <v>19</v>
      </c>
      <c r="AB336" s="24" t="s">
        <v>20</v>
      </c>
      <c r="AC336" s="24" t="s">
        <v>26</v>
      </c>
      <c r="AD336" s="24" t="s">
        <v>21</v>
      </c>
      <c r="AE336" s="24" t="s">
        <v>27</v>
      </c>
      <c r="AF336" s="57"/>
      <c r="AG336" s="24" t="s">
        <v>53</v>
      </c>
    </row>
    <row r="337" spans="1:52" s="19" customFormat="1" ht="20.25" customHeight="1">
      <c r="A337" s="22"/>
      <c r="B337" s="4"/>
      <c r="C337" s="4"/>
      <c r="D337" s="4"/>
      <c r="E337" s="4"/>
      <c r="F337" s="4"/>
      <c r="G337" s="8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8"/>
      <c r="V337" s="4"/>
      <c r="W337" s="4"/>
      <c r="X337" s="8"/>
      <c r="Y337" s="4"/>
      <c r="Z337" s="4"/>
      <c r="AA337" s="4"/>
      <c r="AB337" s="4"/>
      <c r="AC337" s="8"/>
      <c r="AD337" s="4"/>
      <c r="AE337" s="8"/>
      <c r="AF337"/>
      <c r="AG337" s="8"/>
    </row>
    <row r="338" spans="1:52" s="58" customFormat="1" ht="15.75" customHeight="1">
      <c r="A338" s="53"/>
      <c r="B338" s="46"/>
      <c r="C338" s="46"/>
      <c r="D338" s="46"/>
      <c r="E338" s="46"/>
      <c r="F338" s="46"/>
      <c r="G338" s="44">
        <f t="shared" ref="G338:G344" si="130">SUM(B338:D338)</f>
        <v>0</v>
      </c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4">
        <f>SUM(H338:T338)</f>
        <v>0</v>
      </c>
      <c r="V338" s="46"/>
      <c r="W338" s="46"/>
      <c r="X338" s="44">
        <f>SUM(V338:W338)</f>
        <v>0</v>
      </c>
      <c r="Y338" s="46"/>
      <c r="Z338" s="46"/>
      <c r="AA338" s="46"/>
      <c r="AB338" s="46"/>
      <c r="AC338" s="44">
        <f>SUM(Y338:AB338)</f>
        <v>0</v>
      </c>
      <c r="AD338" s="46"/>
      <c r="AE338" s="44">
        <f>SUM(AD338)</f>
        <v>0</v>
      </c>
      <c r="AF338" s="46"/>
      <c r="AG338" s="44">
        <f t="shared" ref="AG338:AG358" si="131">AE338+AC338+X338+U338+G338</f>
        <v>0</v>
      </c>
    </row>
    <row r="339" spans="1:52">
      <c r="A339" s="53"/>
      <c r="B339" s="46"/>
      <c r="C339" s="46"/>
      <c r="D339" s="46"/>
      <c r="E339" s="46"/>
      <c r="F339" s="46"/>
      <c r="G339" s="44">
        <f t="shared" ref="G339:G340" si="132">SUM(B339:D339)</f>
        <v>0</v>
      </c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4">
        <f t="shared" ref="U339:U340" si="133">SUM(H339:T339)</f>
        <v>0</v>
      </c>
      <c r="V339" s="46"/>
      <c r="W339" s="46"/>
      <c r="X339" s="44">
        <f t="shared" ref="X339:X340" si="134">SUM(V339:W339)</f>
        <v>0</v>
      </c>
      <c r="Y339" s="46"/>
      <c r="Z339" s="46"/>
      <c r="AA339" s="46"/>
      <c r="AB339" s="46"/>
      <c r="AC339" s="44">
        <f t="shared" ref="AC339:AC340" si="135">SUM(Y339:AB339)</f>
        <v>0</v>
      </c>
      <c r="AD339" s="46"/>
      <c r="AE339" s="44">
        <f t="shared" ref="AE339:AE340" si="136">SUM(AD339)</f>
        <v>0</v>
      </c>
      <c r="AF339" s="46"/>
      <c r="AG339" s="44">
        <f t="shared" si="131"/>
        <v>0</v>
      </c>
    </row>
    <row r="340" spans="1:52" ht="18" customHeight="1">
      <c r="A340" s="53"/>
      <c r="B340" s="46"/>
      <c r="C340" s="46"/>
      <c r="D340" s="46"/>
      <c r="E340" s="46"/>
      <c r="F340" s="46"/>
      <c r="G340" s="44">
        <f t="shared" si="132"/>
        <v>0</v>
      </c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4">
        <f t="shared" si="133"/>
        <v>0</v>
      </c>
      <c r="V340" s="46"/>
      <c r="W340" s="46"/>
      <c r="X340" s="44">
        <f t="shared" si="134"/>
        <v>0</v>
      </c>
      <c r="Y340" s="46"/>
      <c r="Z340" s="46"/>
      <c r="AA340" s="46"/>
      <c r="AB340" s="46"/>
      <c r="AC340" s="44">
        <f t="shared" si="135"/>
        <v>0</v>
      </c>
      <c r="AD340" s="46"/>
      <c r="AE340" s="44">
        <f t="shared" si="136"/>
        <v>0</v>
      </c>
      <c r="AF340" s="46"/>
      <c r="AG340" s="44">
        <f t="shared" si="131"/>
        <v>0</v>
      </c>
    </row>
    <row r="341" spans="1:52" s="21" customFormat="1">
      <c r="A341" s="53"/>
      <c r="B341" s="46"/>
      <c r="C341" s="46"/>
      <c r="D341" s="46"/>
      <c r="E341" s="46"/>
      <c r="F341" s="46"/>
      <c r="G341" s="44">
        <f t="shared" si="130"/>
        <v>0</v>
      </c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4">
        <f t="shared" ref="U341:U358" si="137">SUM(H341:T341)</f>
        <v>0</v>
      </c>
      <c r="V341" s="46"/>
      <c r="W341" s="46"/>
      <c r="X341" s="44">
        <f t="shared" ref="X341:X358" si="138">SUM(V341:W341)</f>
        <v>0</v>
      </c>
      <c r="Y341" s="46"/>
      <c r="Z341" s="46"/>
      <c r="AA341" s="46"/>
      <c r="AB341" s="46"/>
      <c r="AC341" s="44">
        <f t="shared" ref="AC341:AC358" si="139">SUM(Y341:AB341)</f>
        <v>0</v>
      </c>
      <c r="AD341" s="46"/>
      <c r="AE341" s="44">
        <f t="shared" ref="AE341:AE358" si="140">SUM(AD341)</f>
        <v>0</v>
      </c>
      <c r="AF341" s="46"/>
      <c r="AG341" s="44">
        <f t="shared" si="131"/>
        <v>0</v>
      </c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</row>
    <row r="342" spans="1:52">
      <c r="A342" s="53"/>
      <c r="B342" s="46"/>
      <c r="C342" s="46"/>
      <c r="D342" s="46"/>
      <c r="E342" s="46"/>
      <c r="F342" s="46"/>
      <c r="G342" s="44">
        <f t="shared" si="130"/>
        <v>0</v>
      </c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4">
        <f t="shared" si="137"/>
        <v>0</v>
      </c>
      <c r="V342" s="46"/>
      <c r="W342" s="46"/>
      <c r="X342" s="44">
        <f t="shared" si="138"/>
        <v>0</v>
      </c>
      <c r="Y342" s="46"/>
      <c r="Z342" s="46"/>
      <c r="AA342" s="46"/>
      <c r="AB342" s="46"/>
      <c r="AC342" s="44">
        <f t="shared" si="139"/>
        <v>0</v>
      </c>
      <c r="AD342" s="46"/>
      <c r="AE342" s="44">
        <f t="shared" si="140"/>
        <v>0</v>
      </c>
      <c r="AF342" s="46"/>
      <c r="AG342" s="44">
        <f t="shared" si="131"/>
        <v>0</v>
      </c>
    </row>
    <row r="343" spans="1:52">
      <c r="A343" s="53"/>
      <c r="B343" s="46"/>
      <c r="C343" s="46"/>
      <c r="D343" s="46"/>
      <c r="E343" s="46"/>
      <c r="F343" s="46"/>
      <c r="G343" s="44">
        <f t="shared" si="130"/>
        <v>0</v>
      </c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4">
        <f t="shared" si="137"/>
        <v>0</v>
      </c>
      <c r="V343" s="46"/>
      <c r="W343" s="46"/>
      <c r="X343" s="44">
        <f t="shared" si="138"/>
        <v>0</v>
      </c>
      <c r="Y343" s="46"/>
      <c r="Z343" s="46"/>
      <c r="AA343" s="46"/>
      <c r="AB343" s="46"/>
      <c r="AC343" s="44">
        <f t="shared" si="139"/>
        <v>0</v>
      </c>
      <c r="AD343" s="46"/>
      <c r="AE343" s="44">
        <f t="shared" si="140"/>
        <v>0</v>
      </c>
      <c r="AF343" s="46"/>
      <c r="AG343" s="44">
        <f t="shared" si="131"/>
        <v>0</v>
      </c>
    </row>
    <row r="344" spans="1:52">
      <c r="A344" s="53"/>
      <c r="B344" s="46"/>
      <c r="C344" s="46"/>
      <c r="D344" s="46"/>
      <c r="E344" s="46"/>
      <c r="F344" s="46"/>
      <c r="G344" s="44">
        <f t="shared" si="130"/>
        <v>0</v>
      </c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4">
        <f t="shared" si="137"/>
        <v>0</v>
      </c>
      <c r="V344" s="46"/>
      <c r="W344" s="46"/>
      <c r="X344" s="44">
        <f t="shared" si="138"/>
        <v>0</v>
      </c>
      <c r="Y344" s="46"/>
      <c r="Z344" s="46"/>
      <c r="AA344" s="46"/>
      <c r="AB344" s="46"/>
      <c r="AC344" s="44">
        <f t="shared" si="139"/>
        <v>0</v>
      </c>
      <c r="AD344" s="46"/>
      <c r="AE344" s="44">
        <f t="shared" si="140"/>
        <v>0</v>
      </c>
      <c r="AF344" s="46"/>
      <c r="AG344" s="44">
        <f t="shared" si="131"/>
        <v>0</v>
      </c>
    </row>
    <row r="345" spans="1:52">
      <c r="A345" s="53"/>
      <c r="B345" s="46"/>
      <c r="C345" s="46"/>
      <c r="D345" s="46"/>
      <c r="E345" s="46"/>
      <c r="F345" s="46"/>
      <c r="G345" s="44">
        <f>SUM(B345:F345)</f>
        <v>0</v>
      </c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4">
        <f t="shared" si="137"/>
        <v>0</v>
      </c>
      <c r="V345" s="46"/>
      <c r="W345" s="46"/>
      <c r="X345" s="44">
        <f t="shared" si="138"/>
        <v>0</v>
      </c>
      <c r="Y345" s="46"/>
      <c r="Z345" s="46"/>
      <c r="AA345" s="46"/>
      <c r="AB345" s="46"/>
      <c r="AC345" s="44">
        <f t="shared" si="139"/>
        <v>0</v>
      </c>
      <c r="AD345" s="46"/>
      <c r="AE345" s="44">
        <f t="shared" si="140"/>
        <v>0</v>
      </c>
      <c r="AF345" s="46"/>
      <c r="AG345" s="44">
        <f t="shared" si="131"/>
        <v>0</v>
      </c>
    </row>
    <row r="346" spans="1:52">
      <c r="A346" s="53"/>
      <c r="B346" s="46"/>
      <c r="C346" s="46"/>
      <c r="D346" s="46"/>
      <c r="E346" s="46"/>
      <c r="F346" s="46"/>
      <c r="G346" s="44">
        <f t="shared" ref="G346:G358" si="141">SUM(B346:F346)</f>
        <v>0</v>
      </c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4">
        <f t="shared" si="137"/>
        <v>0</v>
      </c>
      <c r="V346" s="46"/>
      <c r="W346" s="46"/>
      <c r="X346" s="44">
        <f t="shared" si="138"/>
        <v>0</v>
      </c>
      <c r="Y346" s="46"/>
      <c r="Z346" s="46"/>
      <c r="AA346" s="46"/>
      <c r="AB346" s="46"/>
      <c r="AC346" s="44">
        <f t="shared" si="139"/>
        <v>0</v>
      </c>
      <c r="AD346" s="46"/>
      <c r="AE346" s="44">
        <f t="shared" si="140"/>
        <v>0</v>
      </c>
      <c r="AF346" s="46"/>
      <c r="AG346" s="44">
        <f t="shared" si="131"/>
        <v>0</v>
      </c>
    </row>
    <row r="347" spans="1:52">
      <c r="A347" s="53"/>
      <c r="B347" s="46"/>
      <c r="C347" s="46"/>
      <c r="D347" s="46"/>
      <c r="E347" s="46"/>
      <c r="F347" s="46"/>
      <c r="G347" s="44">
        <f t="shared" si="141"/>
        <v>0</v>
      </c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4">
        <f t="shared" si="137"/>
        <v>0</v>
      </c>
      <c r="V347" s="46"/>
      <c r="W347" s="46"/>
      <c r="X347" s="44">
        <f t="shared" si="138"/>
        <v>0</v>
      </c>
      <c r="Y347" s="46"/>
      <c r="Z347" s="46"/>
      <c r="AA347" s="46"/>
      <c r="AB347" s="46"/>
      <c r="AC347" s="44">
        <f t="shared" si="139"/>
        <v>0</v>
      </c>
      <c r="AD347" s="46"/>
      <c r="AE347" s="44">
        <f t="shared" si="140"/>
        <v>0</v>
      </c>
      <c r="AF347" s="46"/>
      <c r="AG347" s="44">
        <f t="shared" si="131"/>
        <v>0</v>
      </c>
    </row>
    <row r="348" spans="1:52">
      <c r="A348" s="53"/>
      <c r="B348" s="46"/>
      <c r="C348" s="46"/>
      <c r="D348" s="46"/>
      <c r="E348" s="46"/>
      <c r="F348" s="46"/>
      <c r="G348" s="44">
        <f t="shared" si="141"/>
        <v>0</v>
      </c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4">
        <f t="shared" si="137"/>
        <v>0</v>
      </c>
      <c r="V348" s="46"/>
      <c r="W348" s="46"/>
      <c r="X348" s="44">
        <f t="shared" si="138"/>
        <v>0</v>
      </c>
      <c r="Y348" s="46"/>
      <c r="Z348" s="46"/>
      <c r="AA348" s="46"/>
      <c r="AB348" s="46"/>
      <c r="AC348" s="44">
        <f t="shared" si="139"/>
        <v>0</v>
      </c>
      <c r="AD348" s="46"/>
      <c r="AE348" s="44">
        <f t="shared" si="140"/>
        <v>0</v>
      </c>
      <c r="AF348" s="46"/>
      <c r="AG348" s="44">
        <f t="shared" si="131"/>
        <v>0</v>
      </c>
    </row>
    <row r="349" spans="1:52">
      <c r="A349" s="53"/>
      <c r="B349" s="46"/>
      <c r="C349" s="46"/>
      <c r="D349" s="46"/>
      <c r="E349" s="46"/>
      <c r="F349" s="46"/>
      <c r="G349" s="44">
        <f t="shared" si="141"/>
        <v>0</v>
      </c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4">
        <f t="shared" si="137"/>
        <v>0</v>
      </c>
      <c r="V349" s="46"/>
      <c r="W349" s="46"/>
      <c r="X349" s="44">
        <f t="shared" si="138"/>
        <v>0</v>
      </c>
      <c r="Y349" s="46"/>
      <c r="Z349" s="46"/>
      <c r="AA349" s="46"/>
      <c r="AB349" s="46"/>
      <c r="AC349" s="44">
        <f t="shared" si="139"/>
        <v>0</v>
      </c>
      <c r="AD349" s="46"/>
      <c r="AE349" s="44">
        <f t="shared" si="140"/>
        <v>0</v>
      </c>
      <c r="AF349" s="46"/>
      <c r="AG349" s="44">
        <f t="shared" si="131"/>
        <v>0</v>
      </c>
    </row>
    <row r="350" spans="1:52">
      <c r="A350" s="53"/>
      <c r="B350" s="46"/>
      <c r="C350" s="46"/>
      <c r="D350" s="46"/>
      <c r="E350" s="46"/>
      <c r="F350" s="46"/>
      <c r="G350" s="44">
        <f t="shared" si="141"/>
        <v>0</v>
      </c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4">
        <f t="shared" si="137"/>
        <v>0</v>
      </c>
      <c r="V350" s="46"/>
      <c r="W350" s="46"/>
      <c r="X350" s="44">
        <f t="shared" si="138"/>
        <v>0</v>
      </c>
      <c r="Y350" s="46"/>
      <c r="Z350" s="46"/>
      <c r="AA350" s="46"/>
      <c r="AB350" s="46"/>
      <c r="AC350" s="44">
        <f t="shared" si="139"/>
        <v>0</v>
      </c>
      <c r="AD350" s="46"/>
      <c r="AE350" s="44">
        <f t="shared" si="140"/>
        <v>0</v>
      </c>
      <c r="AF350" s="46"/>
      <c r="AG350" s="44">
        <f t="shared" si="131"/>
        <v>0</v>
      </c>
    </row>
    <row r="351" spans="1:52">
      <c r="A351" s="53"/>
      <c r="B351" s="46"/>
      <c r="C351" s="46"/>
      <c r="D351" s="46"/>
      <c r="E351" s="46"/>
      <c r="F351" s="46"/>
      <c r="G351" s="44">
        <f t="shared" si="141"/>
        <v>0</v>
      </c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4">
        <f t="shared" si="137"/>
        <v>0</v>
      </c>
      <c r="V351" s="46"/>
      <c r="W351" s="46"/>
      <c r="X351" s="44">
        <f t="shared" si="138"/>
        <v>0</v>
      </c>
      <c r="Y351" s="46"/>
      <c r="Z351" s="46"/>
      <c r="AA351" s="46"/>
      <c r="AB351" s="46"/>
      <c r="AC351" s="44">
        <f t="shared" si="139"/>
        <v>0</v>
      </c>
      <c r="AD351" s="46"/>
      <c r="AE351" s="44">
        <f t="shared" si="140"/>
        <v>0</v>
      </c>
      <c r="AF351" s="46"/>
      <c r="AG351" s="44">
        <f t="shared" si="131"/>
        <v>0</v>
      </c>
    </row>
    <row r="352" spans="1:52">
      <c r="A352" s="53"/>
      <c r="B352" s="46"/>
      <c r="C352" s="46"/>
      <c r="D352" s="46"/>
      <c r="E352" s="46"/>
      <c r="F352" s="46"/>
      <c r="G352" s="44">
        <f t="shared" si="141"/>
        <v>0</v>
      </c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4">
        <f t="shared" si="137"/>
        <v>0</v>
      </c>
      <c r="V352" s="46"/>
      <c r="W352" s="46"/>
      <c r="X352" s="44">
        <f t="shared" si="138"/>
        <v>0</v>
      </c>
      <c r="Y352" s="46"/>
      <c r="Z352" s="46"/>
      <c r="AA352" s="46"/>
      <c r="AB352" s="46"/>
      <c r="AC352" s="44">
        <f t="shared" si="139"/>
        <v>0</v>
      </c>
      <c r="AD352" s="46"/>
      <c r="AE352" s="44">
        <f t="shared" si="140"/>
        <v>0</v>
      </c>
      <c r="AF352" s="46"/>
      <c r="AG352" s="44">
        <f t="shared" si="131"/>
        <v>0</v>
      </c>
    </row>
    <row r="353" spans="1:35">
      <c r="A353" s="53"/>
      <c r="B353" s="46"/>
      <c r="C353" s="46"/>
      <c r="D353" s="46"/>
      <c r="E353" s="46"/>
      <c r="F353" s="46"/>
      <c r="G353" s="44">
        <f t="shared" si="141"/>
        <v>0</v>
      </c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4">
        <f t="shared" si="137"/>
        <v>0</v>
      </c>
      <c r="V353" s="46"/>
      <c r="W353" s="46"/>
      <c r="X353" s="44">
        <f t="shared" si="138"/>
        <v>0</v>
      </c>
      <c r="Y353" s="46"/>
      <c r="Z353" s="46"/>
      <c r="AA353" s="46"/>
      <c r="AB353" s="46"/>
      <c r="AC353" s="44">
        <f t="shared" si="139"/>
        <v>0</v>
      </c>
      <c r="AD353" s="46"/>
      <c r="AE353" s="44">
        <f t="shared" si="140"/>
        <v>0</v>
      </c>
      <c r="AF353" s="46"/>
      <c r="AG353" s="44">
        <f t="shared" si="131"/>
        <v>0</v>
      </c>
    </row>
    <row r="354" spans="1:35">
      <c r="A354" s="53"/>
      <c r="B354" s="46"/>
      <c r="C354" s="46"/>
      <c r="D354" s="46"/>
      <c r="E354" s="46"/>
      <c r="F354" s="46"/>
      <c r="G354" s="44">
        <f t="shared" si="141"/>
        <v>0</v>
      </c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4">
        <f t="shared" si="137"/>
        <v>0</v>
      </c>
      <c r="V354" s="46"/>
      <c r="W354" s="46"/>
      <c r="X354" s="44">
        <f t="shared" si="138"/>
        <v>0</v>
      </c>
      <c r="Y354" s="46"/>
      <c r="Z354" s="46"/>
      <c r="AA354" s="46"/>
      <c r="AB354" s="46"/>
      <c r="AC354" s="44">
        <f t="shared" si="139"/>
        <v>0</v>
      </c>
      <c r="AD354" s="46"/>
      <c r="AE354" s="44">
        <f t="shared" si="140"/>
        <v>0</v>
      </c>
      <c r="AF354" s="46"/>
      <c r="AG354" s="44">
        <f t="shared" si="131"/>
        <v>0</v>
      </c>
    </row>
    <row r="355" spans="1:35">
      <c r="A355" s="53"/>
      <c r="B355" s="46"/>
      <c r="C355" s="46"/>
      <c r="D355" s="46"/>
      <c r="E355" s="46"/>
      <c r="F355" s="46"/>
      <c r="G355" s="44">
        <f t="shared" si="141"/>
        <v>0</v>
      </c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4">
        <f t="shared" si="137"/>
        <v>0</v>
      </c>
      <c r="V355" s="46"/>
      <c r="W355" s="46"/>
      <c r="X355" s="44">
        <f t="shared" si="138"/>
        <v>0</v>
      </c>
      <c r="Y355" s="46"/>
      <c r="Z355" s="46"/>
      <c r="AA355" s="46"/>
      <c r="AB355" s="46"/>
      <c r="AC355" s="44">
        <f t="shared" si="139"/>
        <v>0</v>
      </c>
      <c r="AD355" s="46"/>
      <c r="AE355" s="44">
        <f t="shared" si="140"/>
        <v>0</v>
      </c>
      <c r="AF355" s="46"/>
      <c r="AG355" s="44">
        <f t="shared" si="131"/>
        <v>0</v>
      </c>
      <c r="AI355" s="43"/>
    </row>
    <row r="356" spans="1:35">
      <c r="A356" s="53"/>
      <c r="B356" s="46"/>
      <c r="C356" s="46"/>
      <c r="D356" s="46"/>
      <c r="E356" s="46"/>
      <c r="F356" s="46"/>
      <c r="G356" s="44">
        <f t="shared" si="141"/>
        <v>0</v>
      </c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4">
        <f t="shared" si="137"/>
        <v>0</v>
      </c>
      <c r="V356" s="46"/>
      <c r="W356" s="46"/>
      <c r="X356" s="44">
        <f t="shared" si="138"/>
        <v>0</v>
      </c>
      <c r="Y356" s="46"/>
      <c r="Z356" s="46"/>
      <c r="AA356" s="46"/>
      <c r="AB356" s="46"/>
      <c r="AC356" s="44">
        <f t="shared" si="139"/>
        <v>0</v>
      </c>
      <c r="AD356" s="46"/>
      <c r="AE356" s="44">
        <f t="shared" si="140"/>
        <v>0</v>
      </c>
      <c r="AF356" s="46"/>
      <c r="AG356" s="44">
        <f t="shared" si="131"/>
        <v>0</v>
      </c>
    </row>
    <row r="357" spans="1:35">
      <c r="A357" s="53"/>
      <c r="B357" s="46"/>
      <c r="C357" s="46"/>
      <c r="D357" s="46"/>
      <c r="E357" s="46"/>
      <c r="F357" s="46"/>
      <c r="G357" s="44">
        <f t="shared" si="141"/>
        <v>0</v>
      </c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4">
        <f t="shared" si="137"/>
        <v>0</v>
      </c>
      <c r="V357" s="46"/>
      <c r="W357" s="46"/>
      <c r="X357" s="44">
        <f t="shared" si="138"/>
        <v>0</v>
      </c>
      <c r="Y357" s="46"/>
      <c r="Z357" s="46"/>
      <c r="AA357" s="46"/>
      <c r="AB357" s="46"/>
      <c r="AC357" s="44">
        <f t="shared" si="139"/>
        <v>0</v>
      </c>
      <c r="AD357" s="46"/>
      <c r="AE357" s="44">
        <f t="shared" si="140"/>
        <v>0</v>
      </c>
      <c r="AF357" s="46"/>
      <c r="AG357" s="44">
        <f t="shared" si="131"/>
        <v>0</v>
      </c>
    </row>
    <row r="358" spans="1:35">
      <c r="A358" s="53"/>
      <c r="B358" s="46"/>
      <c r="C358" s="46"/>
      <c r="D358" s="46"/>
      <c r="E358" s="46"/>
      <c r="F358" s="46"/>
      <c r="G358" s="44">
        <f t="shared" si="141"/>
        <v>0</v>
      </c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4">
        <f t="shared" si="137"/>
        <v>0</v>
      </c>
      <c r="V358" s="46"/>
      <c r="W358" s="46"/>
      <c r="X358" s="44">
        <f t="shared" si="138"/>
        <v>0</v>
      </c>
      <c r="Y358" s="46"/>
      <c r="Z358" s="46"/>
      <c r="AA358" s="46"/>
      <c r="AB358" s="46"/>
      <c r="AC358" s="44">
        <f t="shared" si="139"/>
        <v>0</v>
      </c>
      <c r="AD358" s="46"/>
      <c r="AE358" s="44">
        <f t="shared" si="140"/>
        <v>0</v>
      </c>
      <c r="AF358" s="46"/>
      <c r="AG358" s="44">
        <f t="shared" si="131"/>
        <v>0</v>
      </c>
    </row>
    <row r="359" spans="1:35">
      <c r="A359" s="38"/>
      <c r="B359" s="43"/>
      <c r="C359" s="43"/>
      <c r="D359" s="43"/>
      <c r="E359" s="43"/>
      <c r="F359" s="43"/>
      <c r="G359" s="46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4"/>
      <c r="V359" s="43"/>
      <c r="W359" s="43"/>
      <c r="X359" s="44"/>
      <c r="Y359" s="43"/>
      <c r="Z359" s="43"/>
      <c r="AA359" s="43"/>
      <c r="AB359" s="43"/>
      <c r="AC359" s="44"/>
      <c r="AD359" s="43"/>
      <c r="AE359" s="44"/>
      <c r="AF359" s="43"/>
      <c r="AG359" s="44"/>
    </row>
    <row r="360" spans="1:35">
      <c r="B360" s="46">
        <f t="shared" ref="B360:O360" si="142">SUM(B338:B358)</f>
        <v>0</v>
      </c>
      <c r="C360" s="46">
        <f t="shared" si="142"/>
        <v>0</v>
      </c>
      <c r="D360" s="46">
        <f t="shared" si="142"/>
        <v>0</v>
      </c>
      <c r="E360" s="46">
        <f t="shared" si="142"/>
        <v>0</v>
      </c>
      <c r="F360" s="46">
        <f t="shared" si="142"/>
        <v>0</v>
      </c>
      <c r="G360" s="44">
        <f t="shared" si="142"/>
        <v>0</v>
      </c>
      <c r="H360" s="46">
        <f t="shared" si="142"/>
        <v>0</v>
      </c>
      <c r="I360" s="46">
        <f t="shared" si="142"/>
        <v>0</v>
      </c>
      <c r="J360" s="46">
        <f t="shared" si="142"/>
        <v>0</v>
      </c>
      <c r="K360" s="46">
        <f t="shared" si="142"/>
        <v>0</v>
      </c>
      <c r="L360" s="46"/>
      <c r="M360" s="46">
        <f t="shared" si="142"/>
        <v>0</v>
      </c>
      <c r="N360" s="46">
        <f t="shared" si="142"/>
        <v>0</v>
      </c>
      <c r="O360" s="46">
        <f t="shared" si="142"/>
        <v>0</v>
      </c>
      <c r="P360" s="46">
        <f t="shared" ref="P360:AE360" si="143">SUM(P337:P358)</f>
        <v>0</v>
      </c>
      <c r="Q360" s="46">
        <f t="shared" si="143"/>
        <v>0</v>
      </c>
      <c r="R360" s="46">
        <f t="shared" si="143"/>
        <v>0</v>
      </c>
      <c r="S360" s="46">
        <f t="shared" si="143"/>
        <v>0</v>
      </c>
      <c r="T360" s="46">
        <f t="shared" si="143"/>
        <v>0</v>
      </c>
      <c r="U360" s="44">
        <f t="shared" si="143"/>
        <v>0</v>
      </c>
      <c r="V360" s="46">
        <f t="shared" si="143"/>
        <v>0</v>
      </c>
      <c r="W360" s="46">
        <f t="shared" si="143"/>
        <v>0</v>
      </c>
      <c r="X360" s="44">
        <f t="shared" si="143"/>
        <v>0</v>
      </c>
      <c r="Y360" s="46">
        <f t="shared" si="143"/>
        <v>0</v>
      </c>
      <c r="Z360" s="46">
        <f t="shared" si="143"/>
        <v>0</v>
      </c>
      <c r="AA360" s="46">
        <f t="shared" si="143"/>
        <v>0</v>
      </c>
      <c r="AB360" s="46">
        <f t="shared" si="143"/>
        <v>0</v>
      </c>
      <c r="AC360" s="44">
        <f t="shared" si="143"/>
        <v>0</v>
      </c>
      <c r="AD360" s="46">
        <f t="shared" si="143"/>
        <v>0</v>
      </c>
      <c r="AE360" s="44">
        <f t="shared" si="143"/>
        <v>0</v>
      </c>
      <c r="AF360" s="46"/>
      <c r="AG360" s="52">
        <f>SUM(AG337:AG358)</f>
        <v>0</v>
      </c>
    </row>
    <row r="361" spans="1:35">
      <c r="B361" s="49"/>
      <c r="C361" s="49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6"/>
      <c r="V361" s="43"/>
      <c r="W361" s="43"/>
      <c r="X361" s="46"/>
      <c r="Y361" s="43"/>
      <c r="Z361" s="43"/>
      <c r="AA361" s="43"/>
      <c r="AB361" s="43"/>
      <c r="AC361" s="46"/>
      <c r="AD361" s="43"/>
      <c r="AE361" s="44" t="s">
        <v>34</v>
      </c>
      <c r="AF361" s="46"/>
      <c r="AG361" s="52">
        <v>35383.410000000003</v>
      </c>
    </row>
    <row r="362" spans="1:35">
      <c r="B362" s="49"/>
      <c r="C362" s="49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6"/>
      <c r="V362" s="43"/>
      <c r="W362" s="43"/>
      <c r="X362" s="46"/>
      <c r="Y362" s="43"/>
      <c r="Z362" s="43"/>
      <c r="AA362" s="43"/>
      <c r="AB362" s="43"/>
      <c r="AC362" s="46"/>
      <c r="AD362" s="43"/>
      <c r="AE362" s="44" t="s">
        <v>35</v>
      </c>
      <c r="AF362" s="46"/>
      <c r="AG362" s="52">
        <v>106150.24</v>
      </c>
    </row>
    <row r="363" spans="1:35" ht="20.25">
      <c r="B363" s="43"/>
      <c r="C363" s="43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50"/>
      <c r="O363" s="43"/>
      <c r="P363" s="43"/>
      <c r="Q363" s="43"/>
      <c r="R363" s="43"/>
      <c r="S363" s="43"/>
      <c r="T363" s="43"/>
      <c r="U363" s="44"/>
      <c r="V363" s="43"/>
      <c r="W363" s="43"/>
      <c r="X363" s="44"/>
      <c r="Y363" s="43"/>
      <c r="Z363" s="43"/>
      <c r="AA363" s="43"/>
      <c r="AB363" s="43"/>
      <c r="AC363" s="44"/>
      <c r="AD363" s="43"/>
      <c r="AE363" s="44"/>
      <c r="AF363" s="46"/>
      <c r="AG363" s="52"/>
    </row>
    <row r="364" spans="1:35" ht="23.25">
      <c r="B364" s="43"/>
      <c r="C364" s="43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50"/>
      <c r="O364" s="43"/>
      <c r="P364" s="43"/>
      <c r="Q364" s="43"/>
      <c r="R364" s="43"/>
      <c r="S364" s="43"/>
      <c r="T364" s="43"/>
      <c r="U364" s="44"/>
      <c r="V364" s="43"/>
      <c r="W364" s="43"/>
      <c r="X364" s="44"/>
      <c r="Y364" s="43"/>
      <c r="Z364" s="43"/>
      <c r="AA364" s="43"/>
      <c r="AB364" s="43"/>
      <c r="AC364" s="44"/>
      <c r="AD364" s="43"/>
      <c r="AE364" s="44" t="s">
        <v>54</v>
      </c>
      <c r="AF364" s="46"/>
      <c r="AG364" s="52">
        <f>SUM(AG360:AG362)</f>
        <v>141533.65000000002</v>
      </c>
      <c r="AH364" s="4"/>
      <c r="AI364" s="4"/>
    </row>
    <row r="365" spans="1:35" ht="23.25">
      <c r="B365" s="43"/>
      <c r="C365" s="4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50"/>
      <c r="O365" s="43"/>
      <c r="P365" s="43"/>
      <c r="Q365" s="43"/>
      <c r="R365" s="43"/>
      <c r="S365" s="43"/>
      <c r="T365" s="43"/>
      <c r="U365" s="44"/>
      <c r="V365" s="43"/>
      <c r="W365" s="43"/>
      <c r="X365" s="44"/>
      <c r="Y365" s="43"/>
      <c r="Z365" s="43"/>
      <c r="AA365" s="43"/>
      <c r="AB365" s="43"/>
      <c r="AC365" s="44"/>
      <c r="AD365" s="43"/>
      <c r="AE365" s="46"/>
      <c r="AF365" s="43"/>
      <c r="AG365" s="44"/>
    </row>
    <row r="366" spans="1:35" ht="23.25">
      <c r="B366" s="4"/>
      <c r="C366" s="4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23"/>
      <c r="P366" s="4"/>
      <c r="Q366" s="4"/>
      <c r="R366" s="4"/>
      <c r="S366" s="4"/>
      <c r="T366" s="4"/>
      <c r="U366" s="8"/>
      <c r="V366" s="4"/>
      <c r="W366" s="4"/>
      <c r="X366" s="8"/>
      <c r="Y366" s="4"/>
      <c r="Z366" s="4"/>
      <c r="AA366" s="4"/>
      <c r="AB366" s="4"/>
      <c r="AC366" s="8"/>
      <c r="AD366" s="4"/>
      <c r="AG366" s="20"/>
    </row>
    <row r="367" spans="1:35" ht="22.5" customHeight="1">
      <c r="B367" s="4"/>
      <c r="C367" s="4"/>
      <c r="D367" s="97" t="s">
        <v>28</v>
      </c>
      <c r="E367" s="97"/>
      <c r="F367" s="97"/>
      <c r="G367" s="97"/>
      <c r="H367" s="97"/>
      <c r="I367" s="97"/>
      <c r="J367" s="97"/>
      <c r="K367" s="97"/>
      <c r="L367" s="97"/>
      <c r="M367" s="92"/>
      <c r="N367" s="23"/>
      <c r="P367" s="4"/>
      <c r="Q367" s="4"/>
      <c r="R367" s="4"/>
      <c r="S367" s="4"/>
      <c r="T367" s="4"/>
      <c r="U367" s="8"/>
      <c r="V367" s="4"/>
      <c r="W367" s="4"/>
      <c r="X367" s="8"/>
      <c r="Y367" s="4"/>
      <c r="Z367" s="4"/>
      <c r="AA367" s="4"/>
      <c r="AB367" s="4"/>
      <c r="AC367" s="8"/>
      <c r="AD367" s="4"/>
      <c r="AG367" s="20"/>
    </row>
    <row r="368" spans="1:35" ht="22.5">
      <c r="B368" s="4"/>
      <c r="C368" s="4"/>
      <c r="D368" s="97" t="s">
        <v>57</v>
      </c>
      <c r="E368" s="97"/>
      <c r="F368" s="97"/>
      <c r="G368" s="97"/>
      <c r="H368" s="97"/>
      <c r="I368" s="97"/>
      <c r="J368" s="97"/>
      <c r="K368" s="97"/>
      <c r="L368" s="97"/>
      <c r="M368" s="92"/>
      <c r="N368" s="23"/>
      <c r="P368" s="4"/>
      <c r="Q368" s="4"/>
      <c r="R368" s="4"/>
      <c r="S368" s="4"/>
      <c r="T368" s="4"/>
      <c r="U368" s="8"/>
      <c r="V368" s="4"/>
      <c r="W368" s="4"/>
      <c r="X368" s="8"/>
      <c r="Y368" s="4"/>
      <c r="Z368" s="4"/>
      <c r="AA368" s="4"/>
      <c r="AB368" s="4"/>
      <c r="AC368" s="8"/>
      <c r="AD368" s="4"/>
      <c r="AG368" s="20"/>
    </row>
    <row r="369" spans="1:33">
      <c r="B369" s="4"/>
      <c r="C369" s="4"/>
      <c r="D369" s="4"/>
      <c r="E369" s="4"/>
      <c r="F369" s="4"/>
      <c r="G369" s="8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8"/>
      <c r="V369" s="4"/>
      <c r="W369" s="4"/>
      <c r="X369" s="8"/>
      <c r="Y369" s="4"/>
      <c r="Z369" s="4"/>
      <c r="AA369" s="4"/>
      <c r="AB369" s="4"/>
      <c r="AC369" s="8"/>
      <c r="AD369" s="4"/>
      <c r="AE369" s="8"/>
      <c r="AG369" s="8"/>
    </row>
    <row r="370" spans="1:33">
      <c r="A370" s="55"/>
      <c r="B370" s="37">
        <v>85119001</v>
      </c>
      <c r="C370" s="37">
        <v>85119003</v>
      </c>
      <c r="D370" s="37">
        <v>85119018</v>
      </c>
      <c r="E370" s="37">
        <v>11802</v>
      </c>
      <c r="F370" s="37">
        <v>11804</v>
      </c>
      <c r="G370" s="37">
        <v>21310001</v>
      </c>
      <c r="H370" s="37">
        <v>85801005</v>
      </c>
      <c r="I370" s="37">
        <v>858011006</v>
      </c>
      <c r="J370" s="37">
        <v>85801008</v>
      </c>
      <c r="K370" s="37">
        <v>85801009</v>
      </c>
      <c r="L370" s="37"/>
      <c r="M370" s="37">
        <v>85801011</v>
      </c>
      <c r="N370" s="37">
        <v>85801014</v>
      </c>
      <c r="O370" s="37">
        <v>85801015</v>
      </c>
      <c r="P370" s="37">
        <v>85801017</v>
      </c>
      <c r="Q370" s="37">
        <v>85801018</v>
      </c>
      <c r="R370" s="37">
        <v>85801019</v>
      </c>
      <c r="S370" s="37">
        <v>95803010</v>
      </c>
      <c r="T370" s="37">
        <v>85803099</v>
      </c>
      <c r="U370" s="37">
        <v>21312001</v>
      </c>
      <c r="V370" s="37">
        <v>85807001</v>
      </c>
      <c r="W370" s="37">
        <v>85807099</v>
      </c>
      <c r="X370" s="37">
        <v>21314001</v>
      </c>
      <c r="Y370" s="37">
        <v>85601002</v>
      </c>
      <c r="Z370" s="37">
        <v>85601012</v>
      </c>
      <c r="AA370" s="37">
        <v>85601014</v>
      </c>
      <c r="AB370" s="37">
        <v>85909099</v>
      </c>
      <c r="AC370" s="37">
        <v>21315001</v>
      </c>
      <c r="AD370" s="19"/>
      <c r="AE370" s="19"/>
      <c r="AF370" s="19"/>
      <c r="AG370" s="19"/>
    </row>
    <row r="371" spans="1:33" ht="60">
      <c r="A371" s="56" t="s">
        <v>49</v>
      </c>
      <c r="B371" s="24" t="s">
        <v>0</v>
      </c>
      <c r="C371" s="24" t="s">
        <v>1</v>
      </c>
      <c r="D371" s="24" t="s">
        <v>2</v>
      </c>
      <c r="E371" s="24" t="s">
        <v>39</v>
      </c>
      <c r="F371" s="24" t="s">
        <v>40</v>
      </c>
      <c r="G371" s="24" t="s">
        <v>22</v>
      </c>
      <c r="H371" s="24" t="s">
        <v>3</v>
      </c>
      <c r="I371" s="24" t="s">
        <v>4</v>
      </c>
      <c r="J371" s="24" t="s">
        <v>5</v>
      </c>
      <c r="K371" s="24" t="s">
        <v>6</v>
      </c>
      <c r="L371" s="24"/>
      <c r="M371" s="24" t="s">
        <v>8</v>
      </c>
      <c r="N371" s="24" t="s">
        <v>9</v>
      </c>
      <c r="O371" s="24" t="s">
        <v>10</v>
      </c>
      <c r="P371" s="24" t="s">
        <v>11</v>
      </c>
      <c r="Q371" s="24" t="s">
        <v>12</v>
      </c>
      <c r="R371" s="24" t="s">
        <v>13</v>
      </c>
      <c r="S371" s="24" t="s">
        <v>14</v>
      </c>
      <c r="T371" s="24" t="s">
        <v>15</v>
      </c>
      <c r="U371" s="24" t="s">
        <v>23</v>
      </c>
      <c r="V371" s="24" t="s">
        <v>25</v>
      </c>
      <c r="W371" s="24" t="s">
        <v>16</v>
      </c>
      <c r="X371" s="24" t="s">
        <v>24</v>
      </c>
      <c r="Y371" s="24" t="s">
        <v>17</v>
      </c>
      <c r="Z371" s="24" t="s">
        <v>18</v>
      </c>
      <c r="AA371" s="24" t="s">
        <v>19</v>
      </c>
      <c r="AB371" s="24" t="s">
        <v>20</v>
      </c>
      <c r="AC371" s="24" t="s">
        <v>26</v>
      </c>
      <c r="AD371" s="24" t="s">
        <v>21</v>
      </c>
      <c r="AE371" s="24" t="s">
        <v>27</v>
      </c>
      <c r="AF371" s="57"/>
      <c r="AG371" s="24" t="s">
        <v>29</v>
      </c>
    </row>
    <row r="372" spans="1:33">
      <c r="B372" s="4"/>
      <c r="C372" s="4"/>
      <c r="D372" s="4"/>
      <c r="E372" s="4"/>
      <c r="F372" s="4"/>
      <c r="G372" s="8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8"/>
      <c r="V372" s="4"/>
      <c r="W372" s="4"/>
      <c r="X372" s="8"/>
      <c r="Y372" s="4"/>
      <c r="Z372" s="4"/>
      <c r="AA372" s="4"/>
      <c r="AB372" s="4"/>
      <c r="AC372" s="8"/>
      <c r="AD372" s="4"/>
      <c r="AE372" s="8"/>
      <c r="AG372" s="8"/>
    </row>
    <row r="373" spans="1:33">
      <c r="A373" s="53"/>
      <c r="B373" s="46"/>
      <c r="C373" s="46"/>
      <c r="D373" s="46"/>
      <c r="E373" s="46"/>
      <c r="F373" s="46"/>
      <c r="G373" s="44">
        <f t="shared" ref="G373:G374" si="144">SUM(B373:F373)</f>
        <v>0</v>
      </c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4">
        <f>SUM(H373:T373)</f>
        <v>0</v>
      </c>
      <c r="V373" s="46"/>
      <c r="W373" s="46"/>
      <c r="X373" s="44">
        <f>SUM(V373:W373)</f>
        <v>0</v>
      </c>
      <c r="Y373" s="46"/>
      <c r="Z373" s="46"/>
      <c r="AA373" s="46"/>
      <c r="AB373" s="46"/>
      <c r="AC373" s="44">
        <f>SUM(Y373:AB373)</f>
        <v>0</v>
      </c>
      <c r="AD373" s="46"/>
      <c r="AE373" s="44">
        <f>SUM(AD373)</f>
        <v>0</v>
      </c>
      <c r="AF373" s="46"/>
      <c r="AG373" s="44">
        <f t="shared" ref="AG373:AG394" si="145">AE373+AC373+X373+U373+G373</f>
        <v>0</v>
      </c>
    </row>
    <row r="374" spans="1:33" s="19" customFormat="1" ht="20.25" customHeight="1">
      <c r="A374" s="53"/>
      <c r="B374" s="46"/>
      <c r="C374" s="46"/>
      <c r="D374" s="46"/>
      <c r="E374" s="46"/>
      <c r="F374" s="46"/>
      <c r="G374" s="44">
        <f t="shared" si="144"/>
        <v>0</v>
      </c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4">
        <f t="shared" ref="U374:U394" si="146">SUM(H374:T374)</f>
        <v>0</v>
      </c>
      <c r="V374" s="46"/>
      <c r="W374" s="46"/>
      <c r="X374" s="44">
        <f t="shared" ref="X374:X394" si="147">SUM(V374:W374)</f>
        <v>0</v>
      </c>
      <c r="Y374" s="46"/>
      <c r="Z374" s="46"/>
      <c r="AA374" s="46"/>
      <c r="AB374" s="46"/>
      <c r="AC374" s="44">
        <f t="shared" ref="AC374:AC375" si="148">SUM(Y374:AB374)</f>
        <v>0</v>
      </c>
      <c r="AD374" s="46"/>
      <c r="AE374" s="44">
        <f t="shared" ref="AE374:AE394" si="149">SUM(AD374)</f>
        <v>0</v>
      </c>
      <c r="AF374" s="46"/>
      <c r="AG374" s="44">
        <f t="shared" si="145"/>
        <v>0</v>
      </c>
    </row>
    <row r="375" spans="1:33" s="58" customFormat="1" ht="15" customHeight="1">
      <c r="A375" s="53"/>
      <c r="B375" s="46"/>
      <c r="C375" s="46"/>
      <c r="D375" s="46"/>
      <c r="E375" s="46"/>
      <c r="F375" s="46"/>
      <c r="G375" s="44">
        <f>SUM(B375:F375)</f>
        <v>0</v>
      </c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4">
        <f t="shared" si="146"/>
        <v>0</v>
      </c>
      <c r="V375" s="46"/>
      <c r="W375" s="46"/>
      <c r="X375" s="44">
        <f t="shared" si="147"/>
        <v>0</v>
      </c>
      <c r="Y375" s="46"/>
      <c r="Z375" s="46"/>
      <c r="AA375" s="46"/>
      <c r="AB375" s="46"/>
      <c r="AC375" s="44">
        <f t="shared" si="148"/>
        <v>0</v>
      </c>
      <c r="AD375" s="46"/>
      <c r="AE375" s="44">
        <f t="shared" si="149"/>
        <v>0</v>
      </c>
      <c r="AF375" s="46"/>
      <c r="AG375" s="44">
        <f t="shared" si="145"/>
        <v>0</v>
      </c>
    </row>
    <row r="376" spans="1:33">
      <c r="A376" s="53"/>
      <c r="B376" s="46"/>
      <c r="C376" s="46"/>
      <c r="D376" s="46"/>
      <c r="E376" s="46"/>
      <c r="F376" s="46"/>
      <c r="G376" s="44">
        <f t="shared" ref="G376:G392" si="150">SUM(B376:F376)</f>
        <v>0</v>
      </c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4">
        <f t="shared" si="146"/>
        <v>0</v>
      </c>
      <c r="V376" s="46"/>
      <c r="W376" s="46"/>
      <c r="X376" s="44">
        <f>SUM(V376:W376)</f>
        <v>0</v>
      </c>
      <c r="Y376" s="46"/>
      <c r="Z376" s="46"/>
      <c r="AA376" s="46"/>
      <c r="AB376" s="46"/>
      <c r="AC376" s="44">
        <f t="shared" ref="AC376:AC394" si="151">SUM(Y376:AB376)</f>
        <v>0</v>
      </c>
      <c r="AD376" s="46"/>
      <c r="AE376" s="44">
        <f t="shared" si="149"/>
        <v>0</v>
      </c>
      <c r="AF376" s="46"/>
      <c r="AG376" s="44">
        <f t="shared" si="145"/>
        <v>0</v>
      </c>
    </row>
    <row r="377" spans="1:33">
      <c r="A377" s="53"/>
      <c r="B377" s="46"/>
      <c r="C377" s="46"/>
      <c r="D377" s="46"/>
      <c r="E377" s="46"/>
      <c r="F377" s="46"/>
      <c r="G377" s="44">
        <f t="shared" si="150"/>
        <v>0</v>
      </c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4">
        <f t="shared" si="146"/>
        <v>0</v>
      </c>
      <c r="V377" s="46"/>
      <c r="W377" s="46"/>
      <c r="X377" s="44">
        <f t="shared" si="147"/>
        <v>0</v>
      </c>
      <c r="Y377" s="46"/>
      <c r="Z377" s="46"/>
      <c r="AA377" s="46"/>
      <c r="AB377" s="46"/>
      <c r="AC377" s="44">
        <f t="shared" si="151"/>
        <v>0</v>
      </c>
      <c r="AD377" s="46"/>
      <c r="AE377" s="44">
        <f t="shared" si="149"/>
        <v>0</v>
      </c>
      <c r="AF377" s="46"/>
      <c r="AG377" s="44">
        <f t="shared" si="145"/>
        <v>0</v>
      </c>
    </row>
    <row r="378" spans="1:33">
      <c r="A378" s="53"/>
      <c r="B378" s="46"/>
      <c r="C378" s="46"/>
      <c r="D378" s="46"/>
      <c r="E378" s="46"/>
      <c r="F378" s="46"/>
      <c r="G378" s="44">
        <f t="shared" si="150"/>
        <v>0</v>
      </c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4">
        <f t="shared" si="146"/>
        <v>0</v>
      </c>
      <c r="V378" s="46"/>
      <c r="W378" s="46"/>
      <c r="X378" s="44">
        <f t="shared" si="147"/>
        <v>0</v>
      </c>
      <c r="Y378" s="46"/>
      <c r="Z378" s="46"/>
      <c r="AA378" s="46"/>
      <c r="AB378" s="46"/>
      <c r="AC378" s="44">
        <f t="shared" si="151"/>
        <v>0</v>
      </c>
      <c r="AD378" s="46"/>
      <c r="AE378" s="44">
        <f t="shared" si="149"/>
        <v>0</v>
      </c>
      <c r="AF378" s="46"/>
      <c r="AG378" s="44">
        <f t="shared" si="145"/>
        <v>0</v>
      </c>
    </row>
    <row r="379" spans="1:33">
      <c r="A379" s="53"/>
      <c r="B379" s="46"/>
      <c r="C379" s="46"/>
      <c r="D379" s="46"/>
      <c r="E379" s="46"/>
      <c r="F379" s="46"/>
      <c r="G379" s="44">
        <f t="shared" si="150"/>
        <v>0</v>
      </c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4">
        <f t="shared" si="146"/>
        <v>0</v>
      </c>
      <c r="V379" s="46"/>
      <c r="W379" s="46"/>
      <c r="X379" s="44">
        <f t="shared" si="147"/>
        <v>0</v>
      </c>
      <c r="Y379" s="46"/>
      <c r="Z379" s="46"/>
      <c r="AA379" s="46"/>
      <c r="AB379" s="46"/>
      <c r="AC379" s="44">
        <f t="shared" si="151"/>
        <v>0</v>
      </c>
      <c r="AD379" s="46"/>
      <c r="AE379" s="44">
        <f t="shared" si="149"/>
        <v>0</v>
      </c>
      <c r="AF379" s="46"/>
      <c r="AG379" s="44">
        <f t="shared" si="145"/>
        <v>0</v>
      </c>
    </row>
    <row r="380" spans="1:33">
      <c r="A380" s="53"/>
      <c r="B380" s="46"/>
      <c r="C380" s="46"/>
      <c r="D380" s="46"/>
      <c r="E380" s="46"/>
      <c r="F380" s="46"/>
      <c r="G380" s="44">
        <f t="shared" si="150"/>
        <v>0</v>
      </c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4">
        <f t="shared" si="146"/>
        <v>0</v>
      </c>
      <c r="V380" s="46"/>
      <c r="W380" s="46"/>
      <c r="X380" s="44">
        <f t="shared" si="147"/>
        <v>0</v>
      </c>
      <c r="Y380" s="46"/>
      <c r="Z380" s="46"/>
      <c r="AA380" s="46"/>
      <c r="AB380" s="46"/>
      <c r="AC380" s="44">
        <f t="shared" si="151"/>
        <v>0</v>
      </c>
      <c r="AD380" s="46"/>
      <c r="AE380" s="44">
        <f t="shared" si="149"/>
        <v>0</v>
      </c>
      <c r="AF380" s="46"/>
      <c r="AG380" s="44">
        <f t="shared" si="145"/>
        <v>0</v>
      </c>
    </row>
    <row r="381" spans="1:33">
      <c r="A381" s="53"/>
      <c r="B381" s="46"/>
      <c r="C381" s="46"/>
      <c r="D381" s="46"/>
      <c r="E381" s="46"/>
      <c r="F381" s="46"/>
      <c r="G381" s="44">
        <f t="shared" si="150"/>
        <v>0</v>
      </c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4">
        <f t="shared" si="146"/>
        <v>0</v>
      </c>
      <c r="V381" s="46"/>
      <c r="W381" s="46"/>
      <c r="X381" s="44">
        <f t="shared" si="147"/>
        <v>0</v>
      </c>
      <c r="Y381" s="46"/>
      <c r="Z381" s="46"/>
      <c r="AA381" s="46"/>
      <c r="AB381" s="46"/>
      <c r="AC381" s="44">
        <f t="shared" si="151"/>
        <v>0</v>
      </c>
      <c r="AD381" s="46"/>
      <c r="AE381" s="44">
        <f t="shared" si="149"/>
        <v>0</v>
      </c>
      <c r="AF381" s="46"/>
      <c r="AG381" s="44">
        <f t="shared" si="145"/>
        <v>0</v>
      </c>
    </row>
    <row r="382" spans="1:33">
      <c r="A382" s="53"/>
      <c r="B382" s="46"/>
      <c r="C382" s="46"/>
      <c r="D382" s="46"/>
      <c r="E382" s="46"/>
      <c r="F382" s="46"/>
      <c r="G382" s="44">
        <f t="shared" si="150"/>
        <v>0</v>
      </c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4">
        <f t="shared" si="146"/>
        <v>0</v>
      </c>
      <c r="V382" s="46"/>
      <c r="W382" s="46"/>
      <c r="X382" s="44">
        <f t="shared" si="147"/>
        <v>0</v>
      </c>
      <c r="Y382" s="46"/>
      <c r="Z382" s="46"/>
      <c r="AA382" s="46"/>
      <c r="AB382" s="46"/>
      <c r="AC382" s="44">
        <f t="shared" si="151"/>
        <v>0</v>
      </c>
      <c r="AD382" s="46"/>
      <c r="AE382" s="44">
        <f t="shared" si="149"/>
        <v>0</v>
      </c>
      <c r="AF382" s="46"/>
      <c r="AG382" s="44">
        <f t="shared" si="145"/>
        <v>0</v>
      </c>
    </row>
    <row r="383" spans="1:33">
      <c r="A383" s="53"/>
      <c r="B383" s="46"/>
      <c r="C383" s="46"/>
      <c r="D383" s="46"/>
      <c r="E383" s="46"/>
      <c r="F383" s="46"/>
      <c r="G383" s="44">
        <f t="shared" si="150"/>
        <v>0</v>
      </c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4">
        <f t="shared" si="146"/>
        <v>0</v>
      </c>
      <c r="V383" s="46"/>
      <c r="W383" s="46"/>
      <c r="X383" s="44">
        <f t="shared" si="147"/>
        <v>0</v>
      </c>
      <c r="Y383" s="46"/>
      <c r="Z383" s="46"/>
      <c r="AA383" s="46"/>
      <c r="AB383" s="46"/>
      <c r="AC383" s="44">
        <f t="shared" si="151"/>
        <v>0</v>
      </c>
      <c r="AD383" s="46"/>
      <c r="AE383" s="44">
        <f t="shared" si="149"/>
        <v>0</v>
      </c>
      <c r="AF383" s="46"/>
      <c r="AG383" s="44">
        <f t="shared" si="145"/>
        <v>0</v>
      </c>
    </row>
    <row r="384" spans="1:33">
      <c r="A384" s="53"/>
      <c r="B384" s="46"/>
      <c r="C384" s="46"/>
      <c r="D384" s="46"/>
      <c r="E384" s="46"/>
      <c r="F384" s="46"/>
      <c r="G384" s="44">
        <f t="shared" si="150"/>
        <v>0</v>
      </c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4">
        <f t="shared" si="146"/>
        <v>0</v>
      </c>
      <c r="V384" s="46"/>
      <c r="W384" s="46"/>
      <c r="X384" s="44">
        <f t="shared" si="147"/>
        <v>0</v>
      </c>
      <c r="Y384" s="46"/>
      <c r="Z384" s="46"/>
      <c r="AA384" s="46"/>
      <c r="AB384" s="46"/>
      <c r="AC384" s="44">
        <f t="shared" si="151"/>
        <v>0</v>
      </c>
      <c r="AD384" s="46"/>
      <c r="AE384" s="44">
        <f t="shared" si="149"/>
        <v>0</v>
      </c>
      <c r="AF384" s="46"/>
      <c r="AG384" s="44">
        <f t="shared" si="145"/>
        <v>0</v>
      </c>
    </row>
    <row r="385" spans="1:35">
      <c r="A385" s="53"/>
      <c r="B385" s="46"/>
      <c r="C385" s="46"/>
      <c r="D385" s="46"/>
      <c r="E385" s="46"/>
      <c r="F385" s="46"/>
      <c r="G385" s="44">
        <f t="shared" si="150"/>
        <v>0</v>
      </c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4">
        <f t="shared" si="146"/>
        <v>0</v>
      </c>
      <c r="V385" s="46"/>
      <c r="W385" s="46"/>
      <c r="X385" s="44">
        <f t="shared" si="147"/>
        <v>0</v>
      </c>
      <c r="Y385" s="46"/>
      <c r="Z385" s="46"/>
      <c r="AA385" s="46"/>
      <c r="AB385" s="46"/>
      <c r="AC385" s="44">
        <f t="shared" si="151"/>
        <v>0</v>
      </c>
      <c r="AD385" s="46"/>
      <c r="AE385" s="44">
        <f t="shared" si="149"/>
        <v>0</v>
      </c>
      <c r="AF385" s="46"/>
      <c r="AG385" s="44">
        <f t="shared" si="145"/>
        <v>0</v>
      </c>
    </row>
    <row r="386" spans="1:35">
      <c r="A386" s="53"/>
      <c r="B386" s="46"/>
      <c r="C386" s="46"/>
      <c r="D386" s="46"/>
      <c r="E386" s="46"/>
      <c r="F386" s="46"/>
      <c r="G386" s="44">
        <f t="shared" si="150"/>
        <v>0</v>
      </c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4">
        <f t="shared" si="146"/>
        <v>0</v>
      </c>
      <c r="V386" s="46"/>
      <c r="W386" s="46"/>
      <c r="X386" s="44">
        <f t="shared" si="147"/>
        <v>0</v>
      </c>
      <c r="Y386" s="46"/>
      <c r="Z386" s="46"/>
      <c r="AA386" s="46"/>
      <c r="AB386" s="46"/>
      <c r="AC386" s="44">
        <f t="shared" si="151"/>
        <v>0</v>
      </c>
      <c r="AD386" s="46"/>
      <c r="AE386" s="44">
        <f t="shared" si="149"/>
        <v>0</v>
      </c>
      <c r="AF386" s="46"/>
      <c r="AG386" s="44">
        <f t="shared" si="145"/>
        <v>0</v>
      </c>
    </row>
    <row r="387" spans="1:35">
      <c r="A387" s="53"/>
      <c r="B387" s="46"/>
      <c r="C387" s="46"/>
      <c r="D387" s="46"/>
      <c r="E387" s="46"/>
      <c r="F387" s="46"/>
      <c r="G387" s="44">
        <f t="shared" si="150"/>
        <v>0</v>
      </c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4">
        <f t="shared" si="146"/>
        <v>0</v>
      </c>
      <c r="V387" s="46"/>
      <c r="W387" s="46"/>
      <c r="X387" s="44">
        <f t="shared" si="147"/>
        <v>0</v>
      </c>
      <c r="Y387" s="46"/>
      <c r="Z387" s="46"/>
      <c r="AA387" s="46"/>
      <c r="AB387" s="46"/>
      <c r="AC387" s="44">
        <f t="shared" si="151"/>
        <v>0</v>
      </c>
      <c r="AD387" s="46"/>
      <c r="AE387" s="44">
        <f t="shared" si="149"/>
        <v>0</v>
      </c>
      <c r="AF387" s="46"/>
      <c r="AG387" s="44">
        <f t="shared" si="145"/>
        <v>0</v>
      </c>
    </row>
    <row r="388" spans="1:35">
      <c r="A388" s="53"/>
      <c r="B388" s="46"/>
      <c r="C388" s="46"/>
      <c r="D388" s="46"/>
      <c r="E388" s="46"/>
      <c r="F388" s="46"/>
      <c r="G388" s="44">
        <f t="shared" si="150"/>
        <v>0</v>
      </c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4">
        <f t="shared" si="146"/>
        <v>0</v>
      </c>
      <c r="V388" s="46"/>
      <c r="W388" s="46"/>
      <c r="X388" s="44">
        <f t="shared" si="147"/>
        <v>0</v>
      </c>
      <c r="Y388" s="46"/>
      <c r="Z388" s="46"/>
      <c r="AA388" s="46"/>
      <c r="AB388" s="46"/>
      <c r="AC388" s="44">
        <f t="shared" si="151"/>
        <v>0</v>
      </c>
      <c r="AD388" s="46"/>
      <c r="AE388" s="44">
        <f t="shared" si="149"/>
        <v>0</v>
      </c>
      <c r="AF388" s="46"/>
      <c r="AG388" s="44">
        <f t="shared" si="145"/>
        <v>0</v>
      </c>
    </row>
    <row r="389" spans="1:35">
      <c r="A389" s="53"/>
      <c r="B389" s="46"/>
      <c r="C389" s="46"/>
      <c r="D389" s="46"/>
      <c r="E389" s="46"/>
      <c r="F389" s="46"/>
      <c r="G389" s="44">
        <f t="shared" si="150"/>
        <v>0</v>
      </c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4">
        <f t="shared" si="146"/>
        <v>0</v>
      </c>
      <c r="V389" s="46"/>
      <c r="W389" s="46"/>
      <c r="X389" s="44">
        <f t="shared" si="147"/>
        <v>0</v>
      </c>
      <c r="Y389" s="46"/>
      <c r="Z389" s="46"/>
      <c r="AA389" s="46"/>
      <c r="AB389" s="46"/>
      <c r="AC389" s="44">
        <f t="shared" si="151"/>
        <v>0</v>
      </c>
      <c r="AD389" s="46"/>
      <c r="AE389" s="44">
        <f t="shared" si="149"/>
        <v>0</v>
      </c>
      <c r="AF389" s="46"/>
      <c r="AG389" s="44">
        <f t="shared" si="145"/>
        <v>0</v>
      </c>
    </row>
    <row r="390" spans="1:35">
      <c r="A390" s="53"/>
      <c r="B390" s="46"/>
      <c r="C390" s="46"/>
      <c r="D390" s="46"/>
      <c r="E390" s="46"/>
      <c r="F390" s="46"/>
      <c r="G390" s="44">
        <f t="shared" si="150"/>
        <v>0</v>
      </c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4">
        <f t="shared" si="146"/>
        <v>0</v>
      </c>
      <c r="V390" s="46"/>
      <c r="W390" s="46"/>
      <c r="X390" s="44">
        <f t="shared" si="147"/>
        <v>0</v>
      </c>
      <c r="Y390" s="46"/>
      <c r="Z390" s="46"/>
      <c r="AA390" s="46"/>
      <c r="AB390" s="46"/>
      <c r="AC390" s="44">
        <f t="shared" si="151"/>
        <v>0</v>
      </c>
      <c r="AD390" s="46"/>
      <c r="AE390" s="44">
        <f t="shared" si="149"/>
        <v>0</v>
      </c>
      <c r="AF390" s="46"/>
      <c r="AG390" s="44">
        <f t="shared" si="145"/>
        <v>0</v>
      </c>
    </row>
    <row r="391" spans="1:35">
      <c r="A391" s="53"/>
      <c r="B391" s="46"/>
      <c r="C391" s="46"/>
      <c r="D391" s="46"/>
      <c r="E391" s="46"/>
      <c r="F391" s="46"/>
      <c r="G391" s="44">
        <f t="shared" si="150"/>
        <v>0</v>
      </c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4">
        <f t="shared" ref="U391:U393" si="152">SUM(H391:T391)</f>
        <v>0</v>
      </c>
      <c r="V391" s="46"/>
      <c r="W391" s="46"/>
      <c r="X391" s="44">
        <f t="shared" ref="X391:X393" si="153">SUM(V391:W391)</f>
        <v>0</v>
      </c>
      <c r="Y391" s="46"/>
      <c r="Z391" s="46"/>
      <c r="AA391" s="46"/>
      <c r="AB391" s="46"/>
      <c r="AC391" s="44">
        <f t="shared" ref="AC391:AC393" si="154">SUM(Y391:AB391)</f>
        <v>0</v>
      </c>
      <c r="AD391" s="46"/>
      <c r="AE391" s="44">
        <f t="shared" ref="AE391:AE393" si="155">SUM(AD391)</f>
        <v>0</v>
      </c>
      <c r="AF391" s="46"/>
      <c r="AG391" s="44">
        <f t="shared" si="145"/>
        <v>0</v>
      </c>
    </row>
    <row r="392" spans="1:35">
      <c r="A392" s="53"/>
      <c r="B392" s="46"/>
      <c r="C392" s="46"/>
      <c r="D392" s="46"/>
      <c r="E392" s="46"/>
      <c r="F392" s="46"/>
      <c r="G392" s="44">
        <f t="shared" si="150"/>
        <v>0</v>
      </c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4">
        <f t="shared" si="152"/>
        <v>0</v>
      </c>
      <c r="V392" s="46"/>
      <c r="W392" s="46"/>
      <c r="X392" s="44">
        <f t="shared" si="153"/>
        <v>0</v>
      </c>
      <c r="Y392" s="46"/>
      <c r="Z392" s="46"/>
      <c r="AA392" s="46"/>
      <c r="AB392" s="46"/>
      <c r="AC392" s="44">
        <f t="shared" si="154"/>
        <v>0</v>
      </c>
      <c r="AD392" s="46"/>
      <c r="AE392" s="44">
        <f t="shared" si="155"/>
        <v>0</v>
      </c>
      <c r="AF392" s="46"/>
      <c r="AG392" s="44">
        <f t="shared" si="145"/>
        <v>0</v>
      </c>
    </row>
    <row r="393" spans="1:35">
      <c r="A393" s="53"/>
      <c r="B393" s="46"/>
      <c r="C393" s="46"/>
      <c r="D393" s="46"/>
      <c r="E393" s="46"/>
      <c r="F393" s="46"/>
      <c r="G393" s="44">
        <f t="shared" ref="G393" si="156">SUM(B393:D393)</f>
        <v>0</v>
      </c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4">
        <f t="shared" si="152"/>
        <v>0</v>
      </c>
      <c r="V393" s="46"/>
      <c r="W393" s="46"/>
      <c r="X393" s="44">
        <f t="shared" si="153"/>
        <v>0</v>
      </c>
      <c r="Y393" s="46"/>
      <c r="Z393" s="46"/>
      <c r="AA393" s="46"/>
      <c r="AB393" s="46"/>
      <c r="AC393" s="44">
        <f t="shared" si="154"/>
        <v>0</v>
      </c>
      <c r="AD393" s="46"/>
      <c r="AE393" s="44">
        <f t="shared" si="155"/>
        <v>0</v>
      </c>
      <c r="AF393" s="46"/>
      <c r="AG393" s="44">
        <f t="shared" si="145"/>
        <v>0</v>
      </c>
    </row>
    <row r="394" spans="1:35">
      <c r="A394" s="53"/>
      <c r="B394" s="46"/>
      <c r="C394" s="46"/>
      <c r="D394" s="46"/>
      <c r="E394" s="46"/>
      <c r="F394" s="46"/>
      <c r="G394" s="44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4">
        <f t="shared" si="146"/>
        <v>0</v>
      </c>
      <c r="V394" s="46"/>
      <c r="W394" s="46"/>
      <c r="X394" s="44">
        <f t="shared" si="147"/>
        <v>0</v>
      </c>
      <c r="Y394" s="46"/>
      <c r="Z394" s="46"/>
      <c r="AA394" s="46"/>
      <c r="AB394" s="46"/>
      <c r="AC394" s="44">
        <f t="shared" si="151"/>
        <v>0</v>
      </c>
      <c r="AD394" s="46"/>
      <c r="AE394" s="44">
        <f t="shared" si="149"/>
        <v>0</v>
      </c>
      <c r="AF394" s="46"/>
      <c r="AG394" s="44">
        <f t="shared" si="145"/>
        <v>0</v>
      </c>
    </row>
    <row r="395" spans="1:35">
      <c r="A395" s="53"/>
      <c r="B395" s="46"/>
      <c r="C395" s="46"/>
      <c r="D395" s="46"/>
      <c r="E395" s="46"/>
      <c r="F395" s="46"/>
      <c r="G395" s="44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4"/>
      <c r="V395" s="46"/>
      <c r="W395" s="46"/>
      <c r="X395" s="44"/>
      <c r="Y395" s="46"/>
      <c r="Z395" s="46"/>
      <c r="AA395" s="46"/>
      <c r="AB395" s="46"/>
      <c r="AC395" s="44"/>
      <c r="AD395" s="46"/>
      <c r="AE395" s="44"/>
      <c r="AF395" s="46"/>
      <c r="AG395" s="44"/>
    </row>
    <row r="396" spans="1:35">
      <c r="A396" s="53"/>
      <c r="B396" s="46">
        <f>SUM(B372:B394)</f>
        <v>0</v>
      </c>
      <c r="C396" s="46">
        <f t="shared" ref="C396:F396" si="157">SUM(C372:C394)</f>
        <v>0</v>
      </c>
      <c r="D396" s="46">
        <f t="shared" si="157"/>
        <v>0</v>
      </c>
      <c r="E396" s="46">
        <f t="shared" si="157"/>
        <v>0</v>
      </c>
      <c r="F396" s="46">
        <f t="shared" si="157"/>
        <v>0</v>
      </c>
      <c r="G396" s="44">
        <f t="shared" ref="G396:AG396" si="158">SUM(G372:G394)</f>
        <v>0</v>
      </c>
      <c r="H396" s="46">
        <f t="shared" si="158"/>
        <v>0</v>
      </c>
      <c r="I396" s="46">
        <f t="shared" si="158"/>
        <v>0</v>
      </c>
      <c r="J396" s="46">
        <f t="shared" si="158"/>
        <v>0</v>
      </c>
      <c r="K396" s="46">
        <f t="shared" si="158"/>
        <v>0</v>
      </c>
      <c r="L396" s="46"/>
      <c r="M396" s="46">
        <f t="shared" si="158"/>
        <v>0</v>
      </c>
      <c r="N396" s="46">
        <f t="shared" si="158"/>
        <v>0</v>
      </c>
      <c r="O396" s="46">
        <f t="shared" si="158"/>
        <v>0</v>
      </c>
      <c r="P396" s="46">
        <f t="shared" si="158"/>
        <v>0</v>
      </c>
      <c r="Q396" s="46">
        <f t="shared" si="158"/>
        <v>0</v>
      </c>
      <c r="R396" s="46">
        <f t="shared" si="158"/>
        <v>0</v>
      </c>
      <c r="S396" s="46">
        <f t="shared" si="158"/>
        <v>0</v>
      </c>
      <c r="T396" s="46">
        <f t="shared" si="158"/>
        <v>0</v>
      </c>
      <c r="U396" s="44">
        <f t="shared" si="158"/>
        <v>0</v>
      </c>
      <c r="V396" s="46">
        <f t="shared" si="158"/>
        <v>0</v>
      </c>
      <c r="W396" s="46">
        <f t="shared" si="158"/>
        <v>0</v>
      </c>
      <c r="X396" s="44">
        <f t="shared" si="158"/>
        <v>0</v>
      </c>
      <c r="Y396" s="46">
        <f t="shared" si="158"/>
        <v>0</v>
      </c>
      <c r="Z396" s="46">
        <f t="shared" si="158"/>
        <v>0</v>
      </c>
      <c r="AA396" s="46">
        <f t="shared" si="158"/>
        <v>0</v>
      </c>
      <c r="AB396" s="46">
        <f t="shared" si="158"/>
        <v>0</v>
      </c>
      <c r="AC396" s="44">
        <f t="shared" si="158"/>
        <v>0</v>
      </c>
      <c r="AD396" s="46">
        <f t="shared" si="158"/>
        <v>0</v>
      </c>
      <c r="AE396" s="44">
        <f t="shared" si="158"/>
        <v>0</v>
      </c>
      <c r="AF396" s="46"/>
      <c r="AG396" s="52">
        <f t="shared" si="158"/>
        <v>0</v>
      </c>
    </row>
    <row r="397" spans="1:35">
      <c r="B397" s="43"/>
      <c r="C397" s="43"/>
      <c r="D397" s="43"/>
      <c r="E397" s="43"/>
      <c r="F397" s="43"/>
      <c r="G397" s="46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6"/>
      <c r="V397" s="43"/>
      <c r="W397" s="43"/>
      <c r="X397" s="46"/>
      <c r="Y397" s="43"/>
      <c r="Z397" s="43"/>
      <c r="AA397" s="43"/>
      <c r="AB397" s="43"/>
      <c r="AC397" s="46"/>
      <c r="AD397" s="43"/>
      <c r="AE397" s="44" t="s">
        <v>34</v>
      </c>
      <c r="AF397" s="43"/>
      <c r="AG397" s="52">
        <v>35383.410000000003</v>
      </c>
    </row>
    <row r="398" spans="1:35">
      <c r="B398" s="43"/>
      <c r="C398" s="43"/>
      <c r="D398" s="43"/>
      <c r="E398" s="43"/>
      <c r="F398" s="43"/>
      <c r="G398" s="46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6"/>
      <c r="V398" s="43"/>
      <c r="W398" s="43"/>
      <c r="X398" s="46"/>
      <c r="Y398" s="43"/>
      <c r="Z398" s="43"/>
      <c r="AA398" s="43"/>
      <c r="AB398" s="43"/>
      <c r="AC398" s="46"/>
      <c r="AD398" s="43"/>
      <c r="AE398" s="44" t="s">
        <v>35</v>
      </c>
      <c r="AF398" s="43"/>
      <c r="AG398" s="52">
        <v>106150.24</v>
      </c>
    </row>
    <row r="399" spans="1:35">
      <c r="B399" s="43"/>
      <c r="C399" s="43"/>
      <c r="D399" s="43"/>
      <c r="E399" s="43"/>
      <c r="F399" s="43"/>
      <c r="G399" s="46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6"/>
      <c r="V399" s="43"/>
      <c r="W399" s="43"/>
      <c r="X399" s="46"/>
      <c r="Y399" s="43"/>
      <c r="Z399" s="43"/>
      <c r="AA399" s="43"/>
      <c r="AB399" s="43"/>
      <c r="AC399" s="46"/>
      <c r="AD399" s="43"/>
      <c r="AE399" s="44"/>
      <c r="AF399" s="43"/>
      <c r="AG399" s="52"/>
    </row>
    <row r="400" spans="1:35">
      <c r="B400" s="43"/>
      <c r="C400" s="43"/>
      <c r="D400" s="43"/>
      <c r="E400" s="43"/>
      <c r="F400" s="43"/>
      <c r="G400" s="46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6"/>
      <c r="V400" s="43"/>
      <c r="W400" s="43"/>
      <c r="X400" s="46"/>
      <c r="Y400" s="43"/>
      <c r="Z400" s="43"/>
      <c r="AA400" s="43"/>
      <c r="AB400" s="43"/>
      <c r="AC400" s="46"/>
      <c r="AD400" s="43"/>
      <c r="AE400" s="46" t="s">
        <v>54</v>
      </c>
      <c r="AF400" s="43"/>
      <c r="AG400" s="52">
        <f>SUM(AG396:AG398)</f>
        <v>141533.65000000002</v>
      </c>
      <c r="AH400" s="4"/>
      <c r="AI400" s="4"/>
    </row>
    <row r="401" spans="2:3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AF401" s="5"/>
      <c r="AG401" s="5"/>
    </row>
    <row r="402" spans="2:3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</row>
    <row r="403" spans="2:35">
      <c r="C403" s="4"/>
    </row>
    <row r="404" spans="2:35">
      <c r="C404" s="4"/>
    </row>
    <row r="405" spans="2:35">
      <c r="C405" s="4"/>
      <c r="AH405" s="5"/>
      <c r="AI405" s="5"/>
    </row>
  </sheetData>
  <mergeCells count="8">
    <mergeCell ref="D1:J1"/>
    <mergeCell ref="D2:J2"/>
    <mergeCell ref="D99:J99"/>
    <mergeCell ref="D100:J100"/>
    <mergeCell ref="D65:K65"/>
    <mergeCell ref="D66:K66"/>
    <mergeCell ref="D33:K33"/>
    <mergeCell ref="D34:K34"/>
  </mergeCells>
  <pageMargins left="0.25" right="0.25" top="0.75" bottom="0.75" header="0.3" footer="0.3"/>
  <pageSetup paperSize="5" scale="84" orientation="landscape" r:id="rId1"/>
  <rowBreaks count="1" manualBreakCount="1">
    <brk id="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B1:S69"/>
  <sheetViews>
    <sheetView view="pageBreakPreview" topLeftCell="A25" zoomScale="80" zoomScaleSheetLayoutView="80" zoomScalePageLayoutView="80" workbookViewId="0">
      <selection activeCell="B1" sqref="B1:Q6"/>
    </sheetView>
  </sheetViews>
  <sheetFormatPr baseColWidth="10" defaultRowHeight="15"/>
  <cols>
    <col min="1" max="1" width="9.28515625" customWidth="1"/>
    <col min="2" max="2" width="12.85546875" customWidth="1"/>
    <col min="3" max="3" width="27.85546875" customWidth="1"/>
    <col min="4" max="4" width="17.42578125" customWidth="1"/>
    <col min="5" max="5" width="17" customWidth="1"/>
    <col min="6" max="7" width="17.42578125" customWidth="1"/>
    <col min="8" max="8" width="17.140625" customWidth="1"/>
    <col min="9" max="9" width="17" customWidth="1"/>
    <col min="10" max="10" width="17.28515625" customWidth="1"/>
    <col min="11" max="11" width="17.42578125" customWidth="1"/>
    <col min="12" max="12" width="17.140625" customWidth="1"/>
    <col min="13" max="13" width="18.5703125" customWidth="1"/>
    <col min="14" max="17" width="18.7109375" customWidth="1"/>
    <col min="18" max="19" width="11.42578125" customWidth="1"/>
  </cols>
  <sheetData>
    <row r="1" spans="2:17" ht="36.75" customHeight="1" thickBot="1">
      <c r="B1" s="109" t="s">
        <v>28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</row>
    <row r="2" spans="2:17" ht="18.75" customHeight="1">
      <c r="B2" s="106" t="s">
        <v>73</v>
      </c>
      <c r="C2" s="107"/>
      <c r="D2" s="108"/>
      <c r="E2" s="83">
        <v>43466</v>
      </c>
      <c r="F2" s="83">
        <v>43497</v>
      </c>
      <c r="G2" s="83">
        <v>43525</v>
      </c>
      <c r="H2" s="83">
        <v>43556</v>
      </c>
      <c r="I2" s="83">
        <v>43586</v>
      </c>
      <c r="J2" s="83">
        <v>43617</v>
      </c>
      <c r="K2" s="83">
        <v>43647</v>
      </c>
      <c r="L2" s="83">
        <v>43678</v>
      </c>
      <c r="M2" s="83">
        <v>43709</v>
      </c>
      <c r="N2" s="83">
        <v>43739</v>
      </c>
      <c r="O2" s="83">
        <v>43770</v>
      </c>
      <c r="P2" s="83">
        <v>43800</v>
      </c>
      <c r="Q2" s="84" t="s">
        <v>30</v>
      </c>
    </row>
    <row r="3" spans="2:17" ht="16.5">
      <c r="B3" s="68">
        <v>85119001</v>
      </c>
      <c r="C3" s="69" t="s">
        <v>0</v>
      </c>
      <c r="D3" s="63"/>
      <c r="E3" s="81">
        <f>+'Ingresos Del Día'!B28</f>
        <v>6314.36</v>
      </c>
      <c r="F3" s="81">
        <f>+'Ingresos Del Día'!B60</f>
        <v>3546.9100000000003</v>
      </c>
      <c r="G3" s="81">
        <f>+'Ingresos Del Día'!B94</f>
        <v>8043.99</v>
      </c>
      <c r="H3" s="81">
        <f>'Ingresos Del Día'!B125</f>
        <v>351.76</v>
      </c>
      <c r="I3" s="81">
        <f>'Ingresos Del Día'!B160</f>
        <v>0</v>
      </c>
      <c r="J3" s="81">
        <f>+'Ingresos Del Día'!B193</f>
        <v>0</v>
      </c>
      <c r="K3" s="81">
        <f>'Ingresos Del Día'!B227</f>
        <v>0</v>
      </c>
      <c r="L3" s="81">
        <f>'Ingresos Del Día'!B261</f>
        <v>0</v>
      </c>
      <c r="M3" s="81">
        <f>'Ingresos Del Día'!B293</f>
        <v>0</v>
      </c>
      <c r="N3" s="81">
        <f>'Ingresos Del Día'!B328</f>
        <v>0</v>
      </c>
      <c r="O3" s="81">
        <f>'Ingresos Del Día'!B360</f>
        <v>0</v>
      </c>
      <c r="P3" s="81">
        <f>'Ingresos Del Día'!B396</f>
        <v>0</v>
      </c>
      <c r="Q3" s="81">
        <f>SUM(E3:P3)</f>
        <v>18257.02</v>
      </c>
    </row>
    <row r="4" spans="2:17" ht="16.5">
      <c r="B4" s="68">
        <v>85119003</v>
      </c>
      <c r="C4" s="69" t="s">
        <v>1</v>
      </c>
      <c r="D4" s="63"/>
      <c r="E4" s="81">
        <f>+'Ingresos Del Día'!C28</f>
        <v>1031.32</v>
      </c>
      <c r="F4" s="81">
        <f>+'Ingresos Del Día'!C60</f>
        <v>0</v>
      </c>
      <c r="G4" s="81">
        <f>+'Ingresos Del Día'!C94</f>
        <v>6</v>
      </c>
      <c r="H4" s="81">
        <f>+'Ingresos Del Día'!C125</f>
        <v>0</v>
      </c>
      <c r="I4" s="81">
        <f>+'Ingresos Del Día'!C160</f>
        <v>0</v>
      </c>
      <c r="J4" s="81">
        <f>+'Ingresos Del Día'!C193</f>
        <v>0</v>
      </c>
      <c r="K4" s="81">
        <f>+'Ingresos Del Día'!C227</f>
        <v>0</v>
      </c>
      <c r="L4" s="81">
        <f>+'Ingresos Del Día'!C261</f>
        <v>0</v>
      </c>
      <c r="M4" s="81">
        <f>+'Ingresos Del Día'!C293</f>
        <v>0</v>
      </c>
      <c r="N4" s="81">
        <f>+'Ingresos Del Día'!C328</f>
        <v>0</v>
      </c>
      <c r="O4" s="81">
        <f>+'Ingresos Del Día'!C360</f>
        <v>0</v>
      </c>
      <c r="P4" s="81">
        <f>+'Ingresos Del Día'!C396</f>
        <v>0</v>
      </c>
      <c r="Q4" s="81">
        <f>SUM(E4:P4)</f>
        <v>1037.32</v>
      </c>
    </row>
    <row r="5" spans="2:17" ht="16.5">
      <c r="B5" s="68">
        <v>85119018</v>
      </c>
      <c r="C5" s="69" t="s">
        <v>2</v>
      </c>
      <c r="D5" s="63"/>
      <c r="E5" s="81">
        <f>+'Ingresos Del Día'!D28</f>
        <v>3.43</v>
      </c>
      <c r="F5" s="81">
        <f>+'Ingresos Del Día'!D60</f>
        <v>13.72</v>
      </c>
      <c r="G5" s="81">
        <f>+'Ingresos Del Día'!D94</f>
        <v>120.05000000000001</v>
      </c>
      <c r="H5" s="81">
        <f>+'Ingresos Del Día'!D125</f>
        <v>0</v>
      </c>
      <c r="I5" s="81">
        <f>+'Ingresos Del Día'!D160</f>
        <v>0</v>
      </c>
      <c r="J5" s="81">
        <f>+'Ingresos Del Día'!D193</f>
        <v>0</v>
      </c>
      <c r="K5" s="81">
        <f>+'Ingresos Del Día'!D227</f>
        <v>0</v>
      </c>
      <c r="L5" s="81">
        <f>+'Ingresos Del Día'!D261</f>
        <v>0</v>
      </c>
      <c r="M5" s="81">
        <f>+'Ingresos Del Día'!D293</f>
        <v>0</v>
      </c>
      <c r="N5" s="81">
        <f>+'Ingresos Del Día'!D328</f>
        <v>0</v>
      </c>
      <c r="O5" s="81">
        <f>+'Ingresos Del Día'!D360</f>
        <v>0</v>
      </c>
      <c r="P5" s="81">
        <f>+'Ingresos Del Día'!D396</f>
        <v>0</v>
      </c>
      <c r="Q5" s="81">
        <f>SUM(E5:P5)</f>
        <v>137.20000000000002</v>
      </c>
    </row>
    <row r="6" spans="2:17" ht="16.5">
      <c r="B6" s="68">
        <v>11802</v>
      </c>
      <c r="C6" s="69" t="s">
        <v>39</v>
      </c>
      <c r="D6" s="63"/>
      <c r="E6" s="81">
        <f>+'Ingresos Del Día'!E28</f>
        <v>0</v>
      </c>
      <c r="F6" s="81">
        <f>+'Ingresos Del Día'!E60</f>
        <v>3.5</v>
      </c>
      <c r="G6" s="81">
        <f>+'Ingresos Del Día'!E94</f>
        <v>31</v>
      </c>
      <c r="H6" s="81">
        <f>+'Ingresos Del Día'!E125</f>
        <v>0</v>
      </c>
      <c r="I6" s="81">
        <f>+'Ingresos Del Día'!E160</f>
        <v>0</v>
      </c>
      <c r="J6" s="81">
        <f>+'Ingresos Del Día'!E193</f>
        <v>0</v>
      </c>
      <c r="K6" s="81">
        <f>+'Ingresos Del Día'!E227</f>
        <v>0</v>
      </c>
      <c r="L6" s="81">
        <f>+'Ingresos Del Día'!E261</f>
        <v>0</v>
      </c>
      <c r="M6" s="81">
        <f>+'Ingresos Del Día'!E293</f>
        <v>0</v>
      </c>
      <c r="N6" s="81">
        <f>+'Ingresos Del Día'!E328</f>
        <v>0</v>
      </c>
      <c r="O6" s="81">
        <f>+'Ingresos Del Día'!E360</f>
        <v>0</v>
      </c>
      <c r="P6" s="81">
        <f>+'Ingresos Del Día'!E396</f>
        <v>0</v>
      </c>
      <c r="Q6" s="81">
        <f>SUM(E6:P6)</f>
        <v>34.5</v>
      </c>
    </row>
    <row r="7" spans="2:17" ht="16.5">
      <c r="B7" s="68">
        <v>11804</v>
      </c>
      <c r="C7" s="69" t="s">
        <v>40</v>
      </c>
      <c r="D7" s="63"/>
      <c r="E7" s="81">
        <f>+'Ingresos Del Día'!F28</f>
        <v>41.47</v>
      </c>
      <c r="F7" s="81">
        <f>+'Ingresos Del Día'!F60</f>
        <v>44.5</v>
      </c>
      <c r="G7" s="81">
        <f>+'Ingresos Del Día'!F94</f>
        <v>449.9</v>
      </c>
      <c r="H7" s="81">
        <f>+'Ingresos Del Día'!F125</f>
        <v>76.5</v>
      </c>
      <c r="I7" s="81">
        <f>+'Ingresos Del Día'!F160</f>
        <v>0</v>
      </c>
      <c r="J7" s="81">
        <f>+'Ingresos Del Día'!F193</f>
        <v>0</v>
      </c>
      <c r="K7" s="81">
        <f>+'Ingresos Del Día'!F227</f>
        <v>0</v>
      </c>
      <c r="L7" s="81">
        <f>+'Ingresos Del Día'!F261</f>
        <v>0</v>
      </c>
      <c r="M7" s="81">
        <f>+'Ingresos Del Día'!F293</f>
        <v>0</v>
      </c>
      <c r="N7" s="81">
        <f>+'Ingresos Del Día'!F328</f>
        <v>0</v>
      </c>
      <c r="O7" s="81">
        <f>+'Ingresos Del Día'!F360</f>
        <v>0</v>
      </c>
      <c r="P7" s="81">
        <f>+'Ingresos Del Día'!F396</f>
        <v>0</v>
      </c>
      <c r="Q7" s="81">
        <f t="shared" ref="Q7" si="0">SUM(E7:P7)</f>
        <v>612.37</v>
      </c>
    </row>
    <row r="8" spans="2:17" ht="16.5">
      <c r="B8" s="70">
        <v>21310001</v>
      </c>
      <c r="C8" s="30" t="s">
        <v>22</v>
      </c>
      <c r="D8" s="71"/>
      <c r="E8" s="85">
        <f>SUM(E3:E7)</f>
        <v>7390.58</v>
      </c>
      <c r="F8" s="85">
        <f>SUM(F3:F7)</f>
        <v>3608.63</v>
      </c>
      <c r="G8" s="85">
        <f t="shared" ref="G8:P8" si="1">SUM(G3:G7)</f>
        <v>8650.94</v>
      </c>
      <c r="H8" s="85">
        <f>SUM(H3:H7)</f>
        <v>428.26</v>
      </c>
      <c r="I8" s="85">
        <f t="shared" si="1"/>
        <v>0</v>
      </c>
      <c r="J8" s="85">
        <f t="shared" si="1"/>
        <v>0</v>
      </c>
      <c r="K8" s="85">
        <f t="shared" si="1"/>
        <v>0</v>
      </c>
      <c r="L8" s="85">
        <f>SUM(L3:L7)</f>
        <v>0</v>
      </c>
      <c r="M8" s="85">
        <f t="shared" si="1"/>
        <v>0</v>
      </c>
      <c r="N8" s="85">
        <f t="shared" si="1"/>
        <v>0</v>
      </c>
      <c r="O8" s="85">
        <f>SUM(O3:O7)</f>
        <v>0</v>
      </c>
      <c r="P8" s="85">
        <f t="shared" si="1"/>
        <v>0</v>
      </c>
      <c r="Q8" s="85">
        <f>SUM(E8:P8)</f>
        <v>20078.41</v>
      </c>
    </row>
    <row r="9" spans="2:17" ht="16.5">
      <c r="B9" s="72" t="s">
        <v>52</v>
      </c>
      <c r="C9" s="28" t="s">
        <v>51</v>
      </c>
      <c r="D9" s="73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</row>
    <row r="10" spans="2:17" ht="16.5">
      <c r="B10" s="72" t="s">
        <v>52</v>
      </c>
      <c r="C10" s="28" t="s">
        <v>51</v>
      </c>
      <c r="D10" s="74" t="s">
        <v>33</v>
      </c>
      <c r="E10" s="87">
        <v>0</v>
      </c>
      <c r="F10" s="87">
        <f>+E10</f>
        <v>0</v>
      </c>
      <c r="G10" s="87">
        <f t="shared" ref="G10:Q10" si="2">+F10</f>
        <v>0</v>
      </c>
      <c r="H10" s="87">
        <f t="shared" si="2"/>
        <v>0</v>
      </c>
      <c r="I10" s="87">
        <f t="shared" si="2"/>
        <v>0</v>
      </c>
      <c r="J10" s="87">
        <f t="shared" si="2"/>
        <v>0</v>
      </c>
      <c r="K10" s="87">
        <f t="shared" si="2"/>
        <v>0</v>
      </c>
      <c r="L10" s="87">
        <f t="shared" si="2"/>
        <v>0</v>
      </c>
      <c r="M10" s="87">
        <f t="shared" si="2"/>
        <v>0</v>
      </c>
      <c r="N10" s="87">
        <f t="shared" si="2"/>
        <v>0</v>
      </c>
      <c r="O10" s="87">
        <f t="shared" si="2"/>
        <v>0</v>
      </c>
      <c r="P10" s="87">
        <f t="shared" si="2"/>
        <v>0</v>
      </c>
      <c r="Q10" s="87">
        <f t="shared" si="2"/>
        <v>0</v>
      </c>
    </row>
    <row r="11" spans="2:17" ht="16.5">
      <c r="B11" s="72" t="s">
        <v>52</v>
      </c>
      <c r="C11" s="28" t="s">
        <v>51</v>
      </c>
      <c r="D11" s="74" t="s">
        <v>32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</row>
    <row r="12" spans="2:17" ht="16.5">
      <c r="B12" s="7"/>
      <c r="C12" s="7"/>
      <c r="D12" s="73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86"/>
    </row>
    <row r="13" spans="2:17" ht="16.5">
      <c r="B13" s="75">
        <v>85801005</v>
      </c>
      <c r="C13" s="69" t="s">
        <v>3</v>
      </c>
      <c r="D13" s="63"/>
      <c r="E13" s="81">
        <f>+'Ingresos Del Día'!H28</f>
        <v>2694</v>
      </c>
      <c r="F13" s="81">
        <f>+'Ingresos Del Día'!H60</f>
        <v>1591</v>
      </c>
      <c r="G13" s="81">
        <f>+'Ingresos Del Día'!H94</f>
        <v>1934.5</v>
      </c>
      <c r="H13" s="81">
        <f>+'Ingresos Del Día'!H125</f>
        <v>224</v>
      </c>
      <c r="I13" s="81">
        <f>+'Ingresos Del Día'!H160</f>
        <v>0</v>
      </c>
      <c r="J13" s="81">
        <f>+'Ingresos Del Día'!H193</f>
        <v>0</v>
      </c>
      <c r="K13" s="81">
        <f>+'Ingresos Del Día'!H227</f>
        <v>0</v>
      </c>
      <c r="L13" s="81">
        <f>+'Ingresos Del Día'!H261</f>
        <v>0</v>
      </c>
      <c r="M13" s="81">
        <f>+'Ingresos Del Día'!H293</f>
        <v>0</v>
      </c>
      <c r="N13" s="81">
        <f>+'Ingresos Del Día'!H328</f>
        <v>0</v>
      </c>
      <c r="O13" s="81">
        <f>+'Ingresos Del Día'!H360</f>
        <v>0</v>
      </c>
      <c r="P13" s="81">
        <f>+'Ingresos Del Día'!H396</f>
        <v>0</v>
      </c>
      <c r="Q13" s="81">
        <f t="shared" ref="Q13:Q26" si="3">SUM(E13:P13)</f>
        <v>6443.5</v>
      </c>
    </row>
    <row r="14" spans="2:17" ht="16.5">
      <c r="B14" s="75">
        <v>85801006</v>
      </c>
      <c r="C14" s="76" t="s">
        <v>4</v>
      </c>
      <c r="D14" s="63"/>
      <c r="E14" s="88">
        <f>+'Ingresos Del Día'!I28</f>
        <v>13</v>
      </c>
      <c r="F14" s="81">
        <f>+'Ingresos Del Día'!I60</f>
        <v>8</v>
      </c>
      <c r="G14" s="81">
        <f>+'Ingresos Del Día'!I94</f>
        <v>15</v>
      </c>
      <c r="H14" s="81">
        <f>+'Ingresos Del Día'!I125</f>
        <v>2</v>
      </c>
      <c r="I14" s="81">
        <f>+'Ingresos Del Día'!I160</f>
        <v>0</v>
      </c>
      <c r="J14" s="81">
        <f>+'Ingresos Del Día'!I193</f>
        <v>0</v>
      </c>
      <c r="K14" s="81">
        <f>+'Ingresos Del Día'!I227</f>
        <v>0</v>
      </c>
      <c r="L14" s="81">
        <f>+'Ingresos Del Día'!I261</f>
        <v>0</v>
      </c>
      <c r="M14" s="81">
        <f>+'Ingresos Del Día'!I293</f>
        <v>0</v>
      </c>
      <c r="N14" s="81">
        <f>+'Ingresos Del Día'!I328</f>
        <v>0</v>
      </c>
      <c r="O14" s="81">
        <f>+'Ingresos Del Día'!I360</f>
        <v>0</v>
      </c>
      <c r="P14" s="81">
        <f>+'Ingresos Del Día'!I396</f>
        <v>0</v>
      </c>
      <c r="Q14" s="81">
        <f t="shared" si="3"/>
        <v>38</v>
      </c>
    </row>
    <row r="15" spans="2:17" ht="16.5">
      <c r="B15" s="75">
        <v>85801008</v>
      </c>
      <c r="C15" s="69" t="s">
        <v>5</v>
      </c>
      <c r="D15" s="63"/>
      <c r="E15" s="88">
        <f>+'Ingresos Del Día'!J28</f>
        <v>1773.0800000000002</v>
      </c>
      <c r="F15" s="81">
        <f>+'Ingresos Del Día'!J60</f>
        <v>1310.75</v>
      </c>
      <c r="G15" s="81">
        <f>+'Ingresos Del Día'!J94</f>
        <v>1624.7399999999998</v>
      </c>
      <c r="H15" s="81">
        <f>+'Ingresos Del Día'!J125</f>
        <v>144.88999999999999</v>
      </c>
      <c r="I15" s="81">
        <f>+'Ingresos Del Día'!J160</f>
        <v>0</v>
      </c>
      <c r="J15" s="81">
        <f>+'Ingresos Del Día'!J193</f>
        <v>0</v>
      </c>
      <c r="K15" s="81">
        <f>+'Ingresos Del Día'!J227</f>
        <v>0</v>
      </c>
      <c r="L15" s="81">
        <f>+'Ingresos Del Día'!J261</f>
        <v>0</v>
      </c>
      <c r="M15" s="81">
        <f>+'Ingresos Del Día'!J293</f>
        <v>0</v>
      </c>
      <c r="N15" s="81">
        <f>+'Ingresos Del Día'!J328</f>
        <v>0</v>
      </c>
      <c r="O15" s="81">
        <f>+'Ingresos Del Día'!J360</f>
        <v>0</v>
      </c>
      <c r="P15" s="81">
        <f>+'Ingresos Del Día'!J396</f>
        <v>0</v>
      </c>
      <c r="Q15" s="81">
        <f t="shared" si="3"/>
        <v>4853.46</v>
      </c>
    </row>
    <row r="16" spans="2:17" ht="16.5">
      <c r="B16" s="75">
        <v>85801009</v>
      </c>
      <c r="C16" s="69" t="s">
        <v>6</v>
      </c>
      <c r="D16" s="63"/>
      <c r="E16" s="89">
        <f>+'Ingresos Del Día'!K28</f>
        <v>17119.760000000002</v>
      </c>
      <c r="F16" s="82">
        <f>+'Ingresos Del Día'!K60</f>
        <v>13441.2</v>
      </c>
      <c r="G16" s="82">
        <f>+'Ingresos Del Día'!K94</f>
        <v>14754.76</v>
      </c>
      <c r="H16" s="82">
        <f>+'Ingresos Del Día'!K125</f>
        <v>550.46</v>
      </c>
      <c r="I16" s="82">
        <f>+'Ingresos Del Día'!K160</f>
        <v>0</v>
      </c>
      <c r="J16" s="82">
        <f>+'Ingresos Del Día'!K193</f>
        <v>0</v>
      </c>
      <c r="K16" s="81">
        <f>+'Ingresos Del Día'!K227</f>
        <v>0</v>
      </c>
      <c r="L16" s="81">
        <f>+'Ingresos Del Día'!K261</f>
        <v>0</v>
      </c>
      <c r="M16" s="81">
        <f>+'Ingresos Del Día'!K293</f>
        <v>0</v>
      </c>
      <c r="N16" s="81">
        <f>+'Ingresos Del Día'!K328</f>
        <v>0</v>
      </c>
      <c r="O16" s="81">
        <f>+'Ingresos Del Día'!K360</f>
        <v>0</v>
      </c>
      <c r="P16" s="81">
        <f>+'Ingresos Del Día'!K396</f>
        <v>0</v>
      </c>
      <c r="Q16" s="81">
        <f t="shared" si="3"/>
        <v>45866.18</v>
      </c>
    </row>
    <row r="17" spans="2:17" ht="16.5">
      <c r="B17" s="75">
        <v>85801010</v>
      </c>
      <c r="C17" s="69" t="s">
        <v>70</v>
      </c>
      <c r="D17" s="63"/>
      <c r="E17" s="89">
        <f>+'Ingresos Del Día'!L28</f>
        <v>24</v>
      </c>
      <c r="F17" s="82">
        <v>0</v>
      </c>
      <c r="G17" s="82"/>
      <c r="H17" s="82"/>
      <c r="I17" s="82"/>
      <c r="J17" s="82"/>
      <c r="K17" s="81"/>
      <c r="L17" s="81"/>
      <c r="M17" s="81"/>
      <c r="N17" s="81"/>
      <c r="O17" s="81"/>
      <c r="P17" s="81"/>
      <c r="Q17" s="81"/>
    </row>
    <row r="18" spans="2:17" ht="16.5">
      <c r="B18" s="75">
        <v>85801099</v>
      </c>
      <c r="C18" s="69" t="s">
        <v>7</v>
      </c>
      <c r="D18" s="63"/>
      <c r="E18" s="89">
        <f>+'Ingresos Del Día'!M28</f>
        <v>436.34</v>
      </c>
      <c r="F18" s="82">
        <f>+'Ingresos Del Día'!L60</f>
        <v>132.75</v>
      </c>
      <c r="G18" s="82">
        <f>+'Ingresos Del Día'!L94</f>
        <v>152.11999999999995</v>
      </c>
      <c r="H18" s="82">
        <f>+'Ingresos Del Día'!L125</f>
        <v>5.63</v>
      </c>
      <c r="I18" s="82">
        <f>+'Ingresos Del Día'!L160</f>
        <v>0</v>
      </c>
      <c r="J18" s="82">
        <f>+'Ingresos Del Día'!L193</f>
        <v>0</v>
      </c>
      <c r="K18" s="81">
        <f>+'Ingresos Del Día'!L227</f>
        <v>0</v>
      </c>
      <c r="L18" s="81">
        <f>+'Ingresos Del Día'!L261</f>
        <v>0</v>
      </c>
      <c r="M18" s="81">
        <f>+'Ingresos Del Día'!L293</f>
        <v>0</v>
      </c>
      <c r="N18" s="81">
        <f>+'Ingresos Del Día'!L328</f>
        <v>0</v>
      </c>
      <c r="O18" s="81">
        <f>+'Ingresos Del Día'!L360</f>
        <v>0</v>
      </c>
      <c r="P18" s="81">
        <f>+'Ingresos Del Día'!L396</f>
        <v>0</v>
      </c>
      <c r="Q18" s="81">
        <f t="shared" si="3"/>
        <v>726.8399999999998</v>
      </c>
    </row>
    <row r="19" spans="2:17" ht="15" customHeight="1">
      <c r="B19" s="75">
        <v>85801011</v>
      </c>
      <c r="C19" s="69" t="s">
        <v>8</v>
      </c>
      <c r="D19" s="63"/>
      <c r="E19" s="89">
        <f>+'Ingresos Del Día'!N28</f>
        <v>90</v>
      </c>
      <c r="F19" s="82">
        <f>+'Ingresos Del Día'!M60</f>
        <v>12</v>
      </c>
      <c r="G19" s="82">
        <f>+'Ingresos Del Día'!M94</f>
        <v>90</v>
      </c>
      <c r="H19" s="82">
        <f>+'Ingresos Del Día'!M125</f>
        <v>18</v>
      </c>
      <c r="I19" s="82">
        <f>+'Ingresos Del Día'!M160</f>
        <v>0</v>
      </c>
      <c r="J19" s="82">
        <f>+'Ingresos Del Día'!M193</f>
        <v>0</v>
      </c>
      <c r="K19" s="81">
        <f>+'Ingresos Del Día'!M227</f>
        <v>0</v>
      </c>
      <c r="L19" s="81">
        <f>+'Ingresos Del Día'!M261</f>
        <v>0</v>
      </c>
      <c r="M19" s="81">
        <f>+'Ingresos Del Día'!M293</f>
        <v>0</v>
      </c>
      <c r="N19" s="81">
        <f>+'Ingresos Del Día'!M328</f>
        <v>0</v>
      </c>
      <c r="O19" s="81">
        <f>+'Ingresos Del Día'!M360</f>
        <v>0</v>
      </c>
      <c r="P19" s="81">
        <f>+'Ingresos Del Día'!M396</f>
        <v>0</v>
      </c>
      <c r="Q19" s="81">
        <f t="shared" si="3"/>
        <v>210</v>
      </c>
    </row>
    <row r="20" spans="2:17" ht="16.5">
      <c r="B20" s="75">
        <v>85801014</v>
      </c>
      <c r="C20" s="69" t="s">
        <v>9</v>
      </c>
      <c r="D20" s="63"/>
      <c r="E20" s="89">
        <f>+'Ingresos Del Día'!O28</f>
        <v>6564.9299999999994</v>
      </c>
      <c r="F20" s="82">
        <f>+'Ingresos Del Día'!N60</f>
        <v>3398.54</v>
      </c>
      <c r="G20" s="82">
        <f>+'Ingresos Del Día'!N94</f>
        <v>4563.7800000000007</v>
      </c>
      <c r="H20" s="82">
        <f>+'Ingresos Del Día'!N125</f>
        <v>294.01</v>
      </c>
      <c r="I20" s="82">
        <f>+'Ingresos Del Día'!N160</f>
        <v>0</v>
      </c>
      <c r="J20" s="82">
        <f>+'Ingresos Del Día'!N193</f>
        <v>0</v>
      </c>
      <c r="K20" s="81">
        <f>+'Ingresos Del Día'!N227</f>
        <v>0</v>
      </c>
      <c r="L20" s="81">
        <f>+'Ingresos Del Día'!N261</f>
        <v>0</v>
      </c>
      <c r="M20" s="81">
        <f>+'Ingresos Del Día'!N293</f>
        <v>0</v>
      </c>
      <c r="N20" s="81">
        <f>+'Ingresos Del Día'!N328</f>
        <v>0</v>
      </c>
      <c r="O20" s="81">
        <f>+'Ingresos Del Día'!N360</f>
        <v>0</v>
      </c>
      <c r="P20" s="81">
        <f>+'Ingresos Del Día'!N396</f>
        <v>0</v>
      </c>
      <c r="Q20" s="81">
        <f t="shared" si="3"/>
        <v>14821.26</v>
      </c>
    </row>
    <row r="21" spans="2:17" ht="16.5">
      <c r="B21" s="75">
        <v>85801015</v>
      </c>
      <c r="C21" s="69" t="s">
        <v>10</v>
      </c>
      <c r="D21" s="63"/>
      <c r="E21" s="89">
        <f>+'Ingresos Del Día'!P28</f>
        <v>9085.880000000001</v>
      </c>
      <c r="F21" s="82">
        <f>+'Ingresos Del Día'!O60</f>
        <v>6812.49</v>
      </c>
      <c r="G21" s="82">
        <f>+'Ingresos Del Día'!O94</f>
        <v>6663.9399999999978</v>
      </c>
      <c r="H21" s="82">
        <f>+'Ingresos Del Día'!O125</f>
        <v>1332.6100000000001</v>
      </c>
      <c r="I21" s="82">
        <f>+'Ingresos Del Día'!O160</f>
        <v>0</v>
      </c>
      <c r="J21" s="82">
        <f>+'Ingresos Del Día'!O193</f>
        <v>0</v>
      </c>
      <c r="K21" s="81">
        <f>+'Ingresos Del Día'!O227</f>
        <v>0</v>
      </c>
      <c r="L21" s="81">
        <f>+'Ingresos Del Día'!O261</f>
        <v>0</v>
      </c>
      <c r="M21" s="81">
        <f>+'Ingresos Del Día'!O293</f>
        <v>0</v>
      </c>
      <c r="N21" s="81">
        <f>+'Ingresos Del Día'!O328</f>
        <v>0</v>
      </c>
      <c r="O21" s="81">
        <f>+'Ingresos Del Día'!O360</f>
        <v>0</v>
      </c>
      <c r="P21" s="81">
        <f>+'Ingresos Del Día'!O396</f>
        <v>0</v>
      </c>
      <c r="Q21" s="81">
        <f t="shared" si="3"/>
        <v>23894.92</v>
      </c>
    </row>
    <row r="22" spans="2:17" ht="16.5">
      <c r="B22" s="75">
        <v>85801017</v>
      </c>
      <c r="C22" s="69" t="s">
        <v>11</v>
      </c>
      <c r="D22" s="63"/>
      <c r="E22" s="89">
        <f>+'Ingresos Del Día'!Q28</f>
        <v>1793.1200000000001</v>
      </c>
      <c r="F22" s="82">
        <f>+'Ingresos Del Día'!P60</f>
        <v>1397.38</v>
      </c>
      <c r="G22" s="82">
        <f>+'Ingresos Del Día'!P94</f>
        <v>1396.7399999999998</v>
      </c>
      <c r="H22" s="82">
        <f>+'Ingresos Del Día'!P125</f>
        <v>73.08</v>
      </c>
      <c r="I22" s="82">
        <f>+'Ingresos Del Día'!P160</f>
        <v>0</v>
      </c>
      <c r="J22" s="82">
        <f>+'Ingresos Del Día'!P193</f>
        <v>0</v>
      </c>
      <c r="K22" s="81">
        <f>+'Ingresos Del Día'!P227</f>
        <v>0</v>
      </c>
      <c r="L22" s="81">
        <f>+'Ingresos Del Día'!P261</f>
        <v>0</v>
      </c>
      <c r="M22" s="81">
        <f>+'Ingresos Del Día'!P293</f>
        <v>0</v>
      </c>
      <c r="N22" s="81">
        <f>+'Ingresos Del Día'!P328</f>
        <v>0</v>
      </c>
      <c r="O22" s="81">
        <f>+'Ingresos Del Día'!P360</f>
        <v>0</v>
      </c>
      <c r="P22" s="81">
        <f>+'Ingresos Del Día'!P396</f>
        <v>0</v>
      </c>
      <c r="Q22" s="81">
        <f t="shared" si="3"/>
        <v>4660.32</v>
      </c>
    </row>
    <row r="23" spans="2:17" ht="16.5">
      <c r="B23" s="75">
        <v>85801018</v>
      </c>
      <c r="C23" s="69" t="s">
        <v>12</v>
      </c>
      <c r="D23" s="63"/>
      <c r="E23" s="88">
        <f>+'Ingresos Del Día'!R28</f>
        <v>22625</v>
      </c>
      <c r="F23" s="81">
        <f>+'Ingresos Del Día'!Q60</f>
        <v>8814</v>
      </c>
      <c r="G23" s="81">
        <f>+'Ingresos Del Día'!Q94</f>
        <v>22625</v>
      </c>
      <c r="H23" s="81">
        <f>+'Ingresos Del Día'!Q125</f>
        <v>0</v>
      </c>
      <c r="I23" s="81">
        <f>+'Ingresos Del Día'!Q160</f>
        <v>0</v>
      </c>
      <c r="J23" s="81">
        <f>+'Ingresos Del Día'!Q193</f>
        <v>0</v>
      </c>
      <c r="K23" s="81">
        <f>+'Ingresos Del Día'!Q227</f>
        <v>0</v>
      </c>
      <c r="L23" s="81">
        <f>+'Ingresos Del Día'!Q261</f>
        <v>0</v>
      </c>
      <c r="M23" s="81">
        <f>+'Ingresos Del Día'!Q293</f>
        <v>0</v>
      </c>
      <c r="N23" s="81">
        <f>+'Ingresos Del Día'!Q328</f>
        <v>0</v>
      </c>
      <c r="O23" s="81">
        <f>+'Ingresos Del Día'!Q360</f>
        <v>0</v>
      </c>
      <c r="P23" s="81">
        <f>+'Ingresos Del Día'!Q396</f>
        <v>0</v>
      </c>
      <c r="Q23" s="81">
        <f t="shared" si="3"/>
        <v>54064</v>
      </c>
    </row>
    <row r="24" spans="2:17" ht="16.5">
      <c r="B24" s="75">
        <v>85801019</v>
      </c>
      <c r="C24" s="69" t="s">
        <v>13</v>
      </c>
      <c r="D24" s="63"/>
      <c r="E24" s="88">
        <f>+'Ingresos Del Día'!S28</f>
        <v>122.5</v>
      </c>
      <c r="F24" s="81">
        <f>+'Ingresos Del Día'!R60</f>
        <v>28</v>
      </c>
      <c r="G24" s="81">
        <f>+'Ingresos Del Día'!R94</f>
        <v>40</v>
      </c>
      <c r="H24" s="81">
        <f>+'Ingresos Del Día'!R125</f>
        <v>2.5</v>
      </c>
      <c r="I24" s="81">
        <f>+'Ingresos Del Día'!R160</f>
        <v>0</v>
      </c>
      <c r="J24" s="81">
        <f>+'Ingresos Del Día'!R193</f>
        <v>0</v>
      </c>
      <c r="K24" s="81">
        <f>+'Ingresos Del Día'!R227</f>
        <v>0</v>
      </c>
      <c r="L24" s="81">
        <f>+'Ingresos Del Día'!R261</f>
        <v>0</v>
      </c>
      <c r="M24" s="81">
        <f>+'Ingresos Del Día'!R293</f>
        <v>0</v>
      </c>
      <c r="N24" s="81">
        <f>+'Ingresos Del Día'!R328</f>
        <v>0</v>
      </c>
      <c r="O24" s="81">
        <f>+'Ingresos Del Día'!R360</f>
        <v>0</v>
      </c>
      <c r="P24" s="81">
        <f>+'Ingresos Del Día'!R396</f>
        <v>0</v>
      </c>
      <c r="Q24" s="81">
        <f t="shared" si="3"/>
        <v>193</v>
      </c>
    </row>
    <row r="25" spans="2:17" ht="16.5">
      <c r="B25" s="75">
        <v>85803010</v>
      </c>
      <c r="C25" s="76" t="s">
        <v>14</v>
      </c>
      <c r="D25" s="63"/>
      <c r="E25" s="88">
        <f>+'Ingresos Del Día'!T28</f>
        <v>22960.29</v>
      </c>
      <c r="F25" s="81">
        <f>+'Ingresos Del Día'!S60</f>
        <v>4644.6000000000004</v>
      </c>
      <c r="G25" s="81">
        <f>+'Ingresos Del Día'!S94</f>
        <v>16504.73</v>
      </c>
      <c r="H25" s="81">
        <f>+'Ingresos Del Día'!S125</f>
        <v>2704.08</v>
      </c>
      <c r="I25" s="81">
        <f>+'Ingresos Del Día'!S160</f>
        <v>0</v>
      </c>
      <c r="J25" s="81">
        <f>+'Ingresos Del Día'!S193</f>
        <v>0</v>
      </c>
      <c r="K25" s="81">
        <f>+'Ingresos Del Día'!S227</f>
        <v>0</v>
      </c>
      <c r="L25" s="81">
        <f>+'Ingresos Del Día'!S261</f>
        <v>0</v>
      </c>
      <c r="M25" s="81">
        <f>+'Ingresos Del Día'!S293</f>
        <v>0</v>
      </c>
      <c r="N25" s="81">
        <f>+'Ingresos Del Día'!S328</f>
        <v>0</v>
      </c>
      <c r="O25" s="81">
        <f>+'Ingresos Del Día'!S360</f>
        <v>0</v>
      </c>
      <c r="P25" s="81">
        <f>+'Ingresos Del Día'!S396</f>
        <v>0</v>
      </c>
      <c r="Q25" s="81">
        <f t="shared" si="3"/>
        <v>46813.7</v>
      </c>
    </row>
    <row r="26" spans="2:17" ht="16.5">
      <c r="B26" s="75">
        <v>85803099</v>
      </c>
      <c r="C26" s="69" t="s">
        <v>15</v>
      </c>
      <c r="D26" s="63"/>
      <c r="E26" s="88">
        <v>0</v>
      </c>
      <c r="F26" s="81">
        <f>+'Ingresos Del Día'!T60</f>
        <v>0</v>
      </c>
      <c r="G26" s="81">
        <f>+'Ingresos Del Día'!T94</f>
        <v>0</v>
      </c>
      <c r="H26" s="81">
        <f>+'Ingresos Del Día'!T125</f>
        <v>0</v>
      </c>
      <c r="I26" s="81">
        <f>+'Ingresos Del Día'!T160</f>
        <v>0</v>
      </c>
      <c r="J26" s="81">
        <f>+'Ingresos Del Día'!T193</f>
        <v>0</v>
      </c>
      <c r="K26" s="81">
        <f>+'Ingresos Del Día'!T227</f>
        <v>0</v>
      </c>
      <c r="L26" s="81">
        <f>+'Ingresos Del Día'!T261</f>
        <v>0</v>
      </c>
      <c r="M26" s="81">
        <f>+'Ingresos Del Día'!T293</f>
        <v>0</v>
      </c>
      <c r="N26" s="81">
        <f>+'Ingresos Del Día'!T328</f>
        <v>0</v>
      </c>
      <c r="O26" s="81">
        <f>+'Ingresos Del Día'!T360</f>
        <v>0</v>
      </c>
      <c r="P26" s="81">
        <f>+'Ingresos Del Día'!T396</f>
        <v>0</v>
      </c>
      <c r="Q26" s="81">
        <f t="shared" si="3"/>
        <v>0</v>
      </c>
    </row>
    <row r="27" spans="2:17" ht="16.5">
      <c r="B27" s="77">
        <v>21312001</v>
      </c>
      <c r="C27" s="30" t="s">
        <v>23</v>
      </c>
      <c r="D27" s="63"/>
      <c r="E27" s="85">
        <f>SUM(E13:E26)</f>
        <v>85301.900000000009</v>
      </c>
      <c r="F27" s="85">
        <f t="shared" ref="F27:P27" si="4">SUM(F13:F26)</f>
        <v>41590.71</v>
      </c>
      <c r="G27" s="85">
        <f t="shared" si="4"/>
        <v>70365.31</v>
      </c>
      <c r="H27" s="85">
        <f t="shared" si="4"/>
        <v>5351.26</v>
      </c>
      <c r="I27" s="85">
        <f t="shared" si="4"/>
        <v>0</v>
      </c>
      <c r="J27" s="85">
        <f t="shared" si="4"/>
        <v>0</v>
      </c>
      <c r="K27" s="85">
        <f t="shared" si="4"/>
        <v>0</v>
      </c>
      <c r="L27" s="85">
        <f>SUM(L13:L26)</f>
        <v>0</v>
      </c>
      <c r="M27" s="85">
        <f t="shared" si="4"/>
        <v>0</v>
      </c>
      <c r="N27" s="85">
        <f t="shared" si="4"/>
        <v>0</v>
      </c>
      <c r="O27" s="85">
        <f t="shared" si="4"/>
        <v>0</v>
      </c>
      <c r="P27" s="85">
        <f t="shared" si="4"/>
        <v>0</v>
      </c>
      <c r="Q27" s="85">
        <f>SUM(E27:P27)</f>
        <v>202609.18000000002</v>
      </c>
    </row>
    <row r="28" spans="2:17" ht="16.5">
      <c r="B28" s="7"/>
      <c r="C28" s="7"/>
      <c r="D28" s="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 ht="16.5">
      <c r="B29" s="7"/>
      <c r="C29" s="7"/>
      <c r="D29" s="74" t="s">
        <v>33</v>
      </c>
      <c r="E29" s="87"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7">
        <f>SUM(E29:P29)</f>
        <v>0</v>
      </c>
    </row>
    <row r="30" spans="2:17" ht="16.5">
      <c r="B30" s="7"/>
      <c r="C30" s="7"/>
      <c r="D30" s="74" t="s">
        <v>32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  <c r="P30" s="87">
        <v>0</v>
      </c>
      <c r="Q30" s="87">
        <v>0</v>
      </c>
    </row>
    <row r="31" spans="2:17" ht="16.5">
      <c r="B31" s="7"/>
      <c r="C31" s="7"/>
      <c r="D31" s="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 ht="16.5">
      <c r="B32" s="78">
        <v>85807001</v>
      </c>
      <c r="C32" s="69" t="s">
        <v>25</v>
      </c>
      <c r="D32" s="63"/>
      <c r="E32" s="81">
        <f>+'Ingresos Del Día'!V28</f>
        <v>8212.68</v>
      </c>
      <c r="F32" s="81">
        <f>+'Ingresos Del Día'!V60</f>
        <v>5917.8700000000008</v>
      </c>
      <c r="G32" s="81">
        <f>+'Ingresos Del Día'!V94</f>
        <v>7499.04</v>
      </c>
      <c r="H32" s="81">
        <f>+'Ingresos Del Día'!V125</f>
        <v>673.17</v>
      </c>
      <c r="I32" s="81">
        <f>+'Ingresos Del Día'!V160</f>
        <v>0</v>
      </c>
      <c r="J32" s="81">
        <f>+'Ingresos Del Día'!V193</f>
        <v>0</v>
      </c>
      <c r="K32" s="81">
        <f>+'Ingresos Del Día'!V227</f>
        <v>0</v>
      </c>
      <c r="L32" s="81">
        <f>+'Ingresos Del Día'!V261</f>
        <v>0</v>
      </c>
      <c r="M32" s="81">
        <f>+'Ingresos Del Día'!V293</f>
        <v>0</v>
      </c>
      <c r="N32" s="81">
        <f>+'Ingresos Del Día'!V328</f>
        <v>0</v>
      </c>
      <c r="O32" s="81">
        <f>+'Ingresos Del Día'!V360</f>
        <v>0</v>
      </c>
      <c r="P32" s="81">
        <f>+'Ingresos Del Día'!V396</f>
        <v>0</v>
      </c>
      <c r="Q32" s="81">
        <f>SUM(E32:P32)</f>
        <v>22302.76</v>
      </c>
    </row>
    <row r="33" spans="2:17" ht="16.5">
      <c r="B33" s="78">
        <v>85807099</v>
      </c>
      <c r="C33" s="69" t="s">
        <v>16</v>
      </c>
      <c r="D33" s="63"/>
      <c r="E33" s="81">
        <f>+'Ingresos Del Día'!W28</f>
        <v>0</v>
      </c>
      <c r="F33" s="81">
        <f>+'Ingresos Del Día'!W60</f>
        <v>0</v>
      </c>
      <c r="G33" s="81">
        <f>+'Ingresos Del Día'!W94</f>
        <v>0</v>
      </c>
      <c r="H33" s="81">
        <f>+'Ingresos Del Día'!W125</f>
        <v>0</v>
      </c>
      <c r="I33" s="81">
        <f>+'Ingresos Del Día'!W160</f>
        <v>0</v>
      </c>
      <c r="J33" s="81">
        <f>+'Ingresos Del Día'!W193</f>
        <v>0</v>
      </c>
      <c r="K33" s="81">
        <f>+'Ingresos Del Día'!W227</f>
        <v>0</v>
      </c>
      <c r="L33" s="81">
        <f>+'Ingresos Del Día'!W261</f>
        <v>0</v>
      </c>
      <c r="M33" s="81">
        <f>+'Ingresos Del Día'!W293</f>
        <v>0</v>
      </c>
      <c r="N33" s="81">
        <f>+'Ingresos Del Día'!W328</f>
        <v>0</v>
      </c>
      <c r="O33" s="81">
        <f>+'Ingresos Del Día'!W360</f>
        <v>0</v>
      </c>
      <c r="P33" s="81">
        <f>+'Ingresos Del Día'!W396</f>
        <v>0</v>
      </c>
      <c r="Q33" s="81">
        <f>SUM(E33:P33)</f>
        <v>0</v>
      </c>
    </row>
    <row r="34" spans="2:17" ht="16.5">
      <c r="B34" s="79">
        <v>21314001</v>
      </c>
      <c r="C34" s="30" t="s">
        <v>24</v>
      </c>
      <c r="D34" s="63"/>
      <c r="E34" s="85">
        <f>SUM(E32:E33)</f>
        <v>8212.68</v>
      </c>
      <c r="F34" s="85">
        <f>SUM(F32:F33)</f>
        <v>5917.8700000000008</v>
      </c>
      <c r="G34" s="85">
        <f t="shared" ref="G34:P34" si="5">SUM(G32:G33)</f>
        <v>7499.04</v>
      </c>
      <c r="H34" s="85">
        <f t="shared" si="5"/>
        <v>673.17</v>
      </c>
      <c r="I34" s="85">
        <f t="shared" si="5"/>
        <v>0</v>
      </c>
      <c r="J34" s="85">
        <f t="shared" si="5"/>
        <v>0</v>
      </c>
      <c r="K34" s="85">
        <f t="shared" si="5"/>
        <v>0</v>
      </c>
      <c r="L34" s="85">
        <f>SUM(L32:L33)</f>
        <v>0</v>
      </c>
      <c r="M34" s="85">
        <f t="shared" si="5"/>
        <v>0</v>
      </c>
      <c r="N34" s="85">
        <f t="shared" si="5"/>
        <v>0</v>
      </c>
      <c r="O34" s="85">
        <f t="shared" si="5"/>
        <v>0</v>
      </c>
      <c r="P34" s="85">
        <f t="shared" si="5"/>
        <v>0</v>
      </c>
      <c r="Q34" s="85">
        <f>SUM(E34:P34)</f>
        <v>22302.76</v>
      </c>
    </row>
    <row r="35" spans="2:17" ht="16.5">
      <c r="B35" s="80"/>
      <c r="C35" s="28"/>
      <c r="D35" s="6"/>
      <c r="E35" s="86"/>
      <c r="F35" s="86"/>
      <c r="G35" s="86" t="s">
        <v>36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 ht="16.5">
      <c r="B36" s="80"/>
      <c r="C36" s="80"/>
      <c r="D36" s="74" t="s">
        <v>31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f>SUM(E36:P36)</f>
        <v>0</v>
      </c>
    </row>
    <row r="37" spans="2:17" ht="16.5">
      <c r="B37" s="80"/>
      <c r="C37" s="80"/>
      <c r="D37" s="74" t="s">
        <v>32</v>
      </c>
      <c r="E37" s="87"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</row>
    <row r="38" spans="2:17" ht="16.5">
      <c r="B38" s="80"/>
      <c r="C38" s="28"/>
      <c r="D38" s="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 ht="16.5">
      <c r="B39" s="78">
        <v>85601002</v>
      </c>
      <c r="C39" s="69" t="s">
        <v>17</v>
      </c>
      <c r="D39" s="63"/>
      <c r="E39" s="81">
        <f>+'Ingresos Del Día'!Y28</f>
        <v>4972.74</v>
      </c>
      <c r="F39" s="81">
        <f>+'Ingresos Del Día'!Y60</f>
        <v>1762.5700000000002</v>
      </c>
      <c r="G39" s="81">
        <f>+'Ingresos Del Día'!Y94</f>
        <v>1536.78</v>
      </c>
      <c r="H39" s="81">
        <f>+'Ingresos Del Día'!Y125</f>
        <v>150.68</v>
      </c>
      <c r="I39" s="81">
        <f>+'Ingresos Del Día'!Y160</f>
        <v>0</v>
      </c>
      <c r="J39" s="81">
        <f>+'Ingresos Del Día'!Y193</f>
        <v>0</v>
      </c>
      <c r="K39" s="81">
        <f>+'Ingresos Del Día'!Y227</f>
        <v>0</v>
      </c>
      <c r="L39" s="81">
        <f>+'Ingresos Del Día'!Y261</f>
        <v>0</v>
      </c>
      <c r="M39" s="81">
        <f>+'Ingresos Del Día'!Y293</f>
        <v>0</v>
      </c>
      <c r="N39" s="81">
        <f>+'Ingresos Del Día'!Y328</f>
        <v>0</v>
      </c>
      <c r="O39" s="81">
        <f>+'Ingresos Del Día'!Y360</f>
        <v>0</v>
      </c>
      <c r="P39" s="81">
        <f>+'Ingresos Del Día'!Y396</f>
        <v>0</v>
      </c>
      <c r="Q39" s="81">
        <f>SUM(E39:P39)</f>
        <v>8422.77</v>
      </c>
    </row>
    <row r="40" spans="2:17" ht="16.5">
      <c r="B40" s="78">
        <v>85601012</v>
      </c>
      <c r="C40" s="76" t="s">
        <v>18</v>
      </c>
      <c r="D40" s="63"/>
      <c r="E40" s="81">
        <f>+'Ingresos Del Día'!Z28</f>
        <v>17.420000000000002</v>
      </c>
      <c r="F40" s="81">
        <f>+'Ingresos Del Día'!Z60</f>
        <v>35.130000000000003</v>
      </c>
      <c r="G40" s="81">
        <f>+'Ingresos Del Día'!Z94</f>
        <v>23.71</v>
      </c>
      <c r="H40" s="81">
        <f>+'Ingresos Del Día'!Z125</f>
        <v>58.84</v>
      </c>
      <c r="I40" s="81">
        <f>+'Ingresos Del Día'!Z160</f>
        <v>0</v>
      </c>
      <c r="J40" s="81">
        <f>+'Ingresos Del Día'!Z193</f>
        <v>0</v>
      </c>
      <c r="K40" s="81">
        <f>+'Ingresos Del Día'!Z227</f>
        <v>0</v>
      </c>
      <c r="L40" s="81">
        <f>+'Ingresos Del Día'!Z261</f>
        <v>0</v>
      </c>
      <c r="M40" s="81">
        <f>+'Ingresos Del Día'!Z293</f>
        <v>0</v>
      </c>
      <c r="N40" s="81">
        <f>+'Ingresos Del Día'!Z328</f>
        <v>0</v>
      </c>
      <c r="O40" s="81">
        <f>+'Ingresos Del Día'!Z360</f>
        <v>0</v>
      </c>
      <c r="P40" s="81">
        <f>+'Ingresos Del Día'!Z396</f>
        <v>0</v>
      </c>
      <c r="Q40" s="81">
        <f>SUM(E40:P40)</f>
        <v>135.10000000000002</v>
      </c>
    </row>
    <row r="41" spans="2:17" ht="16.5">
      <c r="B41" s="78">
        <v>85601014</v>
      </c>
      <c r="C41" s="76" t="s">
        <v>19</v>
      </c>
      <c r="D41" s="63"/>
      <c r="E41" s="81">
        <f>+'Ingresos Del Día'!AA28</f>
        <v>4450.13</v>
      </c>
      <c r="F41" s="81">
        <f>+'Ingresos Del Día'!AA60</f>
        <v>1846.0200000000002</v>
      </c>
      <c r="G41" s="81">
        <f>+'Ingresos Del Día'!AA94</f>
        <v>1525.7800000000002</v>
      </c>
      <c r="H41" s="81">
        <f>+'Ingresos Del Día'!AA125</f>
        <v>1041.29</v>
      </c>
      <c r="I41" s="81">
        <f>+'Ingresos Del Día'!AA160</f>
        <v>0</v>
      </c>
      <c r="J41" s="81">
        <f>+'Ingresos Del Día'!AA193</f>
        <v>0</v>
      </c>
      <c r="K41" s="81">
        <f>+'Ingresos Del Día'!AA227</f>
        <v>0</v>
      </c>
      <c r="L41" s="81">
        <f>+'Ingresos Del Día'!AA261</f>
        <v>0</v>
      </c>
      <c r="M41" s="81">
        <f>+'Ingresos Del Día'!AA293</f>
        <v>0</v>
      </c>
      <c r="N41" s="81">
        <f>+'Ingresos Del Día'!AA328</f>
        <v>0</v>
      </c>
      <c r="O41" s="81">
        <f>+'Ingresos Del Día'!AA360</f>
        <v>0</v>
      </c>
      <c r="P41" s="81">
        <f>+'Ingresos Del Día'!AA396</f>
        <v>0</v>
      </c>
      <c r="Q41" s="81">
        <f>SUM(E41:P41)</f>
        <v>8863.2200000000012</v>
      </c>
    </row>
    <row r="42" spans="2:17" ht="16.5">
      <c r="B42" s="78">
        <v>85909099</v>
      </c>
      <c r="C42" s="69" t="s">
        <v>20</v>
      </c>
      <c r="D42" s="63"/>
      <c r="E42" s="81">
        <f>+'Ingresos Del Día'!AB28</f>
        <v>0</v>
      </c>
      <c r="F42" s="81">
        <f>+'Ingresos Del Día'!AB60</f>
        <v>0</v>
      </c>
      <c r="G42" s="81">
        <f>+'Ingresos Del Día'!AB94</f>
        <v>0</v>
      </c>
      <c r="H42" s="81">
        <f>+'Ingresos Del Día'!AB125</f>
        <v>0</v>
      </c>
      <c r="I42" s="81">
        <f>+'Ingresos Del Día'!AB160</f>
        <v>0</v>
      </c>
      <c r="J42" s="81">
        <f>+'Ingresos Del Día'!AB193</f>
        <v>0</v>
      </c>
      <c r="K42" s="81">
        <f>+'Ingresos Del Día'!AB227</f>
        <v>0</v>
      </c>
      <c r="L42" s="81">
        <f>+'Ingresos Del Día'!AB261</f>
        <v>0</v>
      </c>
      <c r="M42" s="81">
        <f>+'Ingresos Del Día'!AB293</f>
        <v>0</v>
      </c>
      <c r="N42" s="81">
        <f>+'Ingresos Del Día'!AB328</f>
        <v>0</v>
      </c>
      <c r="O42" s="81">
        <f>+'Ingresos Del Día'!AB360</f>
        <v>0</v>
      </c>
      <c r="P42" s="81">
        <f>+'Ingresos Del Día'!AB396</f>
        <v>0</v>
      </c>
      <c r="Q42" s="81">
        <f>SUM(E42:P42)</f>
        <v>0</v>
      </c>
    </row>
    <row r="43" spans="2:17" ht="16.5">
      <c r="B43" s="79">
        <v>21315001</v>
      </c>
      <c r="C43" s="30" t="s">
        <v>26</v>
      </c>
      <c r="D43" s="63"/>
      <c r="E43" s="85">
        <f>SUM(E39:E42)</f>
        <v>9440.2900000000009</v>
      </c>
      <c r="F43" s="85">
        <f t="shared" ref="F43:P43" si="6">SUM(F39:F42)</f>
        <v>3643.7200000000003</v>
      </c>
      <c r="G43" s="85">
        <f t="shared" si="6"/>
        <v>3086.2700000000004</v>
      </c>
      <c r="H43" s="85">
        <f t="shared" si="6"/>
        <v>1250.81</v>
      </c>
      <c r="I43" s="85">
        <f t="shared" si="6"/>
        <v>0</v>
      </c>
      <c r="J43" s="85">
        <f t="shared" si="6"/>
        <v>0</v>
      </c>
      <c r="K43" s="85">
        <f t="shared" si="6"/>
        <v>0</v>
      </c>
      <c r="L43" s="85">
        <f>SUM(L39:L42)</f>
        <v>0</v>
      </c>
      <c r="M43" s="85">
        <f t="shared" si="6"/>
        <v>0</v>
      </c>
      <c r="N43" s="85">
        <f t="shared" si="6"/>
        <v>0</v>
      </c>
      <c r="O43" s="85">
        <f t="shared" si="6"/>
        <v>0</v>
      </c>
      <c r="P43" s="85">
        <f t="shared" si="6"/>
        <v>0</v>
      </c>
      <c r="Q43" s="85">
        <f>SUM(E43:P43)</f>
        <v>17421.090000000004</v>
      </c>
    </row>
    <row r="44" spans="2:17" ht="16.5">
      <c r="B44" s="80"/>
      <c r="C44" s="28"/>
      <c r="D44" s="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 ht="16.5">
      <c r="B45" s="80"/>
      <c r="C45" s="28"/>
      <c r="D45" s="74" t="s">
        <v>31</v>
      </c>
      <c r="E45" s="87"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87">
        <v>0</v>
      </c>
      <c r="Q45" s="87">
        <f>SUM(E45:P45)</f>
        <v>0</v>
      </c>
    </row>
    <row r="46" spans="2:17" ht="16.5">
      <c r="B46" s="80"/>
      <c r="C46" s="28"/>
      <c r="D46" s="74" t="s">
        <v>32</v>
      </c>
      <c r="E46" s="87"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7">
        <v>0</v>
      </c>
      <c r="P46" s="87">
        <v>0</v>
      </c>
      <c r="Q46" s="87">
        <v>0</v>
      </c>
    </row>
    <row r="47" spans="2:17" ht="16.5">
      <c r="B47" s="80"/>
      <c r="C47" s="28"/>
      <c r="D47" s="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 ht="16.5">
      <c r="B48" s="76" t="s">
        <v>21</v>
      </c>
      <c r="C48" s="76"/>
      <c r="D48" s="63"/>
      <c r="E48" s="81">
        <f>+'Ingresos Del Día'!AE28</f>
        <v>36862.25</v>
      </c>
      <c r="F48" s="81">
        <f>+'Ingresos Del Día'!AD60</f>
        <v>27640.940000000002</v>
      </c>
      <c r="G48" s="81">
        <f>+'Ingresos Del Día'!AD94</f>
        <v>16354.780000000002</v>
      </c>
      <c r="H48" s="81">
        <f>+'Ingresos Del Día'!AD125</f>
        <v>1055.2199999999998</v>
      </c>
      <c r="I48" s="81">
        <f>+'Ingresos Del Día'!AD160</f>
        <v>0</v>
      </c>
      <c r="J48" s="81">
        <f>+'Ingresos Del Día'!AD193</f>
        <v>0</v>
      </c>
      <c r="K48" s="81">
        <f>+'Ingresos Del Día'!AD227</f>
        <v>0</v>
      </c>
      <c r="L48" s="81">
        <f>+'Ingresos Del Día'!AD261</f>
        <v>0</v>
      </c>
      <c r="M48" s="81">
        <f>+'Ingresos Del Día'!AD293</f>
        <v>0</v>
      </c>
      <c r="N48" s="81">
        <f>+'Ingresos Del Día'!AD328</f>
        <v>0</v>
      </c>
      <c r="O48" s="81">
        <f>+'Ingresos Del Día'!AD360</f>
        <v>0</v>
      </c>
      <c r="P48" s="81">
        <f>+'Ingresos Del Día'!AD396</f>
        <v>0</v>
      </c>
      <c r="Q48" s="81">
        <f>SUM(E48:P48)</f>
        <v>81913.19</v>
      </c>
    </row>
    <row r="49" spans="2:19" ht="16.5">
      <c r="B49" s="30" t="s">
        <v>27</v>
      </c>
      <c r="C49" s="30"/>
      <c r="D49" s="63"/>
      <c r="E49" s="85">
        <f>SUM(E48)</f>
        <v>36862.25</v>
      </c>
      <c r="F49" s="85">
        <f>SUM(F48)</f>
        <v>27640.940000000002</v>
      </c>
      <c r="G49" s="85">
        <f t="shared" ref="G49:P49" si="7">SUM(G48)</f>
        <v>16354.780000000002</v>
      </c>
      <c r="H49" s="85">
        <f t="shared" si="7"/>
        <v>1055.2199999999998</v>
      </c>
      <c r="I49" s="85">
        <f t="shared" si="7"/>
        <v>0</v>
      </c>
      <c r="J49" s="85">
        <f t="shared" si="7"/>
        <v>0</v>
      </c>
      <c r="K49" s="85">
        <f t="shared" si="7"/>
        <v>0</v>
      </c>
      <c r="L49" s="85">
        <f>SUM(L48)</f>
        <v>0</v>
      </c>
      <c r="M49" s="85">
        <f t="shared" si="7"/>
        <v>0</v>
      </c>
      <c r="N49" s="85">
        <f t="shared" si="7"/>
        <v>0</v>
      </c>
      <c r="O49" s="85">
        <f t="shared" si="7"/>
        <v>0</v>
      </c>
      <c r="P49" s="85">
        <f t="shared" si="7"/>
        <v>0</v>
      </c>
      <c r="Q49" s="85">
        <f>SUM(E49:P49)</f>
        <v>81913.19</v>
      </c>
    </row>
    <row r="50" spans="2:19" ht="16.5">
      <c r="B50" s="6"/>
      <c r="C50" s="64"/>
      <c r="D50" s="6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  <row r="51" spans="2:19" ht="16.5">
      <c r="B51" s="27" t="s">
        <v>76</v>
      </c>
      <c r="C51" s="62"/>
      <c r="D51" s="63"/>
      <c r="E51" s="85">
        <f t="shared" ref="E51:P51" si="8">E49+E43+E34+E27+E8</f>
        <v>147207.69999999998</v>
      </c>
      <c r="F51" s="85">
        <f t="shared" si="8"/>
        <v>82401.87000000001</v>
      </c>
      <c r="G51" s="85">
        <f t="shared" si="8"/>
        <v>105956.34</v>
      </c>
      <c r="H51" s="85">
        <f t="shared" si="8"/>
        <v>8758.7199999999993</v>
      </c>
      <c r="I51" s="85">
        <f t="shared" si="8"/>
        <v>0</v>
      </c>
      <c r="J51" s="85">
        <f t="shared" si="8"/>
        <v>0</v>
      </c>
      <c r="K51" s="85">
        <f t="shared" si="8"/>
        <v>0</v>
      </c>
      <c r="L51" s="85">
        <f t="shared" si="8"/>
        <v>0</v>
      </c>
      <c r="M51" s="85">
        <f t="shared" si="8"/>
        <v>0</v>
      </c>
      <c r="N51" s="85">
        <f t="shared" si="8"/>
        <v>0</v>
      </c>
      <c r="O51" s="85">
        <f t="shared" si="8"/>
        <v>0</v>
      </c>
      <c r="P51" s="85">
        <f t="shared" si="8"/>
        <v>0</v>
      </c>
      <c r="Q51" s="85">
        <f>SUM(E51:P51)</f>
        <v>344324.63</v>
      </c>
    </row>
    <row r="52" spans="2:19" ht="16.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S52" s="4"/>
    </row>
    <row r="53" spans="2:19" ht="16.5">
      <c r="B53" s="28"/>
      <c r="C53" s="64"/>
      <c r="D53" s="6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</row>
    <row r="54" spans="2:19" ht="16.5">
      <c r="B54" s="27" t="s">
        <v>74</v>
      </c>
      <c r="C54" s="65"/>
      <c r="D54" s="63"/>
      <c r="E54" s="85">
        <v>35383.410000000003</v>
      </c>
      <c r="F54" s="85">
        <v>38148.019999999997</v>
      </c>
      <c r="G54" s="85">
        <v>38148.019999999997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f>SUM(E54:P54)</f>
        <v>111679.44999999998</v>
      </c>
    </row>
    <row r="55" spans="2:19" ht="16.5">
      <c r="B55" s="29" t="s">
        <v>75</v>
      </c>
      <c r="C55" s="66"/>
      <c r="D55" s="67"/>
      <c r="E55" s="85">
        <v>106150.24</v>
      </c>
      <c r="F55" s="85">
        <v>114444.07</v>
      </c>
      <c r="G55" s="85">
        <v>114444.07</v>
      </c>
      <c r="H55" s="85">
        <v>0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  <c r="N55" s="85">
        <v>0</v>
      </c>
      <c r="O55" s="85">
        <v>0</v>
      </c>
      <c r="P55" s="85">
        <v>0</v>
      </c>
      <c r="Q55" s="85">
        <f>SUM(E55:P55)</f>
        <v>335038.38</v>
      </c>
    </row>
    <row r="56" spans="2:19" ht="16.5">
      <c r="B56" s="28"/>
      <c r="C56" s="6"/>
      <c r="D56" s="6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90"/>
    </row>
    <row r="57" spans="2:19" ht="16.5">
      <c r="B57" s="30" t="s">
        <v>77</v>
      </c>
      <c r="C57" s="65"/>
      <c r="D57" s="63"/>
      <c r="E57" s="85">
        <f>E55+E54</f>
        <v>141533.65000000002</v>
      </c>
      <c r="F57" s="85">
        <f>F55+F54</f>
        <v>152592.09</v>
      </c>
      <c r="G57" s="85">
        <f t="shared" ref="G57:P57" si="9">G55+G54</f>
        <v>152592.09</v>
      </c>
      <c r="H57" s="85">
        <f>H55+H54</f>
        <v>0</v>
      </c>
      <c r="I57" s="85">
        <f t="shared" si="9"/>
        <v>0</v>
      </c>
      <c r="J57" s="85">
        <f t="shared" si="9"/>
        <v>0</v>
      </c>
      <c r="K57" s="85">
        <f t="shared" si="9"/>
        <v>0</v>
      </c>
      <c r="L57" s="85">
        <f>L55+L54</f>
        <v>0</v>
      </c>
      <c r="M57" s="85">
        <f t="shared" si="9"/>
        <v>0</v>
      </c>
      <c r="N57" s="85">
        <f t="shared" si="9"/>
        <v>0</v>
      </c>
      <c r="O57" s="85">
        <f t="shared" si="9"/>
        <v>0</v>
      </c>
      <c r="P57" s="85">
        <f t="shared" si="9"/>
        <v>0</v>
      </c>
      <c r="Q57" s="85">
        <f>Q55+Q54</f>
        <v>446717.82999999996</v>
      </c>
      <c r="R57" s="17"/>
      <c r="S57" s="4"/>
    </row>
    <row r="58" spans="2:19" ht="16.5">
      <c r="B58" s="7"/>
      <c r="C58" s="6"/>
      <c r="D58" s="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90"/>
    </row>
    <row r="59" spans="2:19" ht="16.5">
      <c r="B59" s="30" t="s">
        <v>78</v>
      </c>
      <c r="C59" s="65"/>
      <c r="D59" s="63"/>
      <c r="E59" s="85">
        <f>E57+E51</f>
        <v>288741.34999999998</v>
      </c>
      <c r="F59" s="85">
        <f t="shared" ref="F59:N59" si="10">F57+F51</f>
        <v>234993.96000000002</v>
      </c>
      <c r="G59" s="85">
        <f t="shared" si="10"/>
        <v>258548.43</v>
      </c>
      <c r="H59" s="85">
        <f>H57+H51</f>
        <v>8758.7199999999993</v>
      </c>
      <c r="I59" s="85">
        <f t="shared" si="10"/>
        <v>0</v>
      </c>
      <c r="J59" s="85">
        <f t="shared" si="10"/>
        <v>0</v>
      </c>
      <c r="K59" s="85">
        <f t="shared" si="10"/>
        <v>0</v>
      </c>
      <c r="L59" s="85">
        <f>L57+L51</f>
        <v>0</v>
      </c>
      <c r="M59" s="85">
        <f t="shared" si="10"/>
        <v>0</v>
      </c>
      <c r="N59" s="85">
        <f t="shared" si="10"/>
        <v>0</v>
      </c>
      <c r="O59" s="85">
        <f t="shared" ref="O59:P59" si="11">O57+O51</f>
        <v>0</v>
      </c>
      <c r="P59" s="85">
        <f t="shared" si="11"/>
        <v>0</v>
      </c>
      <c r="Q59" s="85">
        <f>SUM(E59:P59)</f>
        <v>791042.46</v>
      </c>
      <c r="R59" s="4"/>
    </row>
    <row r="60" spans="2:19" ht="15.75">
      <c r="B60" s="16"/>
      <c r="E60" t="s">
        <v>67</v>
      </c>
    </row>
    <row r="61" spans="2:19" ht="15.75">
      <c r="B61" s="1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2:19">
      <c r="B62" s="3"/>
      <c r="H62" s="4"/>
    </row>
    <row r="64" spans="2:19">
      <c r="I64" t="s">
        <v>38</v>
      </c>
    </row>
    <row r="67" spans="5:8">
      <c r="E67" t="s">
        <v>52</v>
      </c>
    </row>
    <row r="69" spans="5:8">
      <c r="H69" t="s">
        <v>37</v>
      </c>
    </row>
  </sheetData>
  <mergeCells count="2">
    <mergeCell ref="B2:D2"/>
    <mergeCell ref="B1:Q1"/>
  </mergeCells>
  <pageMargins left="0.25" right="0.25" top="0.75" bottom="0.75" header="0.3" footer="0.3"/>
  <pageSetup paperSize="5" scale="73" orientation="portrait" r:id="rId1"/>
  <rowBreaks count="1" manualBreakCount="1">
    <brk id="5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>
    <row r="1" spans="1:1">
      <c r="A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Ingresos Del Día</vt:lpstr>
      <vt:lpstr>Reporte Del Mes </vt:lpstr>
      <vt:lpstr>Hoja1</vt:lpstr>
      <vt:lpstr>A10000000000</vt:lpstr>
      <vt:lpstr>A9999900</vt:lpstr>
      <vt:lpstr>'Reporte Del Mes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2019-04-29T15:51:26Z</dcterms:modified>
</cp:coreProperties>
</file>